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emi\Desktop\اطلاعات محصولات\1400-1-28--محاسبه قیمت\لیست اکسلی قیمت نماینده و مصرف\"/>
    </mc:Choice>
  </mc:AlternateContent>
  <bookViews>
    <workbookView xWindow="-120" yWindow="-120" windowWidth="20730" windowHeight="11160" tabRatio="790" firstSheet="1" activeTab="4"/>
  </bookViews>
  <sheets>
    <sheet name="Sheet1 (2)" sheetId="2" state="hidden" r:id="rId1"/>
    <sheet name="خازن گازی و سه فاز 440" sheetId="19" r:id="rId2"/>
    <sheet name="تکفاز" sheetId="28" r:id="rId3"/>
    <sheet name="کنتاکتور" sheetId="20" r:id="rId4"/>
    <sheet name="باکس " sheetId="27" r:id="rId5"/>
    <sheet name="رگولاتور" sheetId="23" r:id="rId6"/>
    <sheet name="راکتور" sheetId="24" r:id="rId7"/>
    <sheet name="فن فیلتر " sheetId="26" r:id="rId8"/>
  </sheets>
  <definedNames>
    <definedName name="_xlnm.Print_Area" localSheetId="1">'خازن گازی و سه فاز 440'!$A$1:$C$23</definedName>
    <definedName name="_xlnm.Print_Area" localSheetId="5">رگولاتور!$A$1:$E$18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0" l="1"/>
  <c r="C4" i="28" l="1"/>
  <c r="B14" i="28"/>
  <c r="C14" i="28" s="1"/>
  <c r="B12" i="28"/>
  <c r="C12" i="28" s="1"/>
  <c r="B13" i="28"/>
  <c r="C13" i="28" s="1"/>
  <c r="C8" i="28" l="1"/>
  <c r="C7" i="28"/>
  <c r="C6" i="28"/>
  <c r="C5" i="28"/>
  <c r="J4" i="26" l="1"/>
  <c r="E4" i="24"/>
  <c r="E5" i="24"/>
  <c r="E6" i="24"/>
  <c r="C7" i="23"/>
  <c r="C4" i="23"/>
  <c r="C4" i="19" l="1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15" i="27" l="1"/>
  <c r="C14" i="27"/>
  <c r="C13" i="27"/>
  <c r="C12" i="27"/>
  <c r="C11" i="27"/>
  <c r="C10" i="27"/>
  <c r="C9" i="27"/>
  <c r="C8" i="27"/>
  <c r="C7" i="27"/>
  <c r="C6" i="27"/>
  <c r="C5" i="27"/>
  <c r="D11" i="20" l="1"/>
  <c r="D9" i="20"/>
  <c r="D8" i="20"/>
  <c r="D7" i="20"/>
  <c r="D6" i="20"/>
  <c r="D5" i="20"/>
  <c r="D4" i="20"/>
  <c r="C5" i="23"/>
  <c r="C6" i="23"/>
  <c r="E16" i="24"/>
  <c r="E15" i="24"/>
  <c r="E14" i="24"/>
  <c r="E13" i="24"/>
  <c r="E12" i="24"/>
  <c r="E11" i="24"/>
  <c r="E10" i="24"/>
  <c r="E9" i="24"/>
  <c r="E8" i="24"/>
  <c r="E7" i="24"/>
  <c r="J8" i="26" l="1"/>
  <c r="J10" i="26"/>
  <c r="J15" i="26"/>
  <c r="J14" i="26"/>
  <c r="J13" i="26"/>
  <c r="J12" i="26"/>
  <c r="J11" i="26"/>
  <c r="J9" i="26"/>
  <c r="J7" i="26"/>
  <c r="J6" i="26"/>
  <c r="J5" i="26"/>
  <c r="I5" i="2" l="1"/>
  <c r="I6" i="2"/>
  <c r="I7" i="2"/>
  <c r="I8" i="2"/>
  <c r="I9" i="2"/>
  <c r="I10" i="2"/>
  <c r="I11" i="2"/>
  <c r="I12" i="2"/>
  <c r="I4" i="2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4" i="2"/>
  <c r="H4" i="2" s="1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2" i="2"/>
  <c r="C2" i="2"/>
</calcChain>
</file>

<file path=xl/sharedStrings.xml><?xml version="1.0" encoding="utf-8"?>
<sst xmlns="http://schemas.openxmlformats.org/spreadsheetml/2006/main" count="167" uniqueCount="130">
  <si>
    <t>شرح محصول</t>
  </si>
  <si>
    <t>خازن 1 کیلووار سه فاز سیلندری</t>
  </si>
  <si>
    <t>خازن 1/5 کیلووار سه فاز سیلندری</t>
  </si>
  <si>
    <t>خازن 2/5 کیلووار سه فاز سیلندری</t>
  </si>
  <si>
    <t>خازن 5 کیلووار سه فاز سیلندری</t>
  </si>
  <si>
    <t>خازن 7/5 کیلووار سه فاز سیلندری</t>
  </si>
  <si>
    <t>خازن 10 کیلووار سه فاز سیلندری</t>
  </si>
  <si>
    <t>خازن 12/5 کیلووار سه فاز سیلندری</t>
  </si>
  <si>
    <t>خازن 15 کیلووار سه فاز سیلندری</t>
  </si>
  <si>
    <t>خازن 20 کیلووار سه فاز سیلندری</t>
  </si>
  <si>
    <t>خازن 25 کیلووار سه فاز سیلندری</t>
  </si>
  <si>
    <t>خازن 30 کیلووار سه فاز سیلندری</t>
  </si>
  <si>
    <t>قیمت مصرف کننده PKC در سال 89 (ریال)
تا تاریخ 89/05/19</t>
  </si>
  <si>
    <t>افزایش قیمت با 10%
(ریال)</t>
  </si>
  <si>
    <t>افزایش قیمت با 15%
(ریال)</t>
  </si>
  <si>
    <t>صبا خازن (ریال)</t>
  </si>
  <si>
    <t>خازن باکس 5 کیلووار</t>
  </si>
  <si>
    <t>خازن باکس 7/5 کیلووار</t>
  </si>
  <si>
    <t>خازن باکس 10 کیلووار</t>
  </si>
  <si>
    <t>خازن باکس 12/5 کیلووار</t>
  </si>
  <si>
    <t>خازن باکس 15 کیلووار</t>
  </si>
  <si>
    <t>خازن باکس 20 کیلووار</t>
  </si>
  <si>
    <t>خازن باکس 25 کیلووار</t>
  </si>
  <si>
    <t>خازن باکس 30 کیلووار</t>
  </si>
  <si>
    <t>خازن باکس 40 کیلووار</t>
  </si>
  <si>
    <t>خازن باکس 50 کیلووار</t>
  </si>
  <si>
    <t>خازن باکس 60 کیلووار</t>
  </si>
  <si>
    <t>خازن 50 کیلووار سه فاز سیلندری</t>
  </si>
  <si>
    <t>خازن 40 کیلووار سه فاز سیلندری</t>
  </si>
  <si>
    <t>صبا خازن (ریال) جدید</t>
  </si>
  <si>
    <t>خازن 5 کیلووار</t>
  </si>
  <si>
    <t>خازن 7/5 کیلووار</t>
  </si>
  <si>
    <t xml:space="preserve">خازن 10 کیلووار </t>
  </si>
  <si>
    <t xml:space="preserve">خازن 12/5 کیلووار </t>
  </si>
  <si>
    <t>خازن 15 کیلووار</t>
  </si>
  <si>
    <t xml:space="preserve">خازن 20 کیلووار </t>
  </si>
  <si>
    <t>خازن 25 کیلووار</t>
  </si>
  <si>
    <t>خازن 30 کیلووار</t>
  </si>
  <si>
    <t>خازن 40 کیلووار</t>
  </si>
  <si>
    <t>خازن 50 کیلووار</t>
  </si>
  <si>
    <t xml:space="preserve"> قیمت فروش به 
مصرف کننده  (ريال)</t>
  </si>
  <si>
    <t>خازن 1 کیلووار</t>
  </si>
  <si>
    <t>خازن 1.5 کیلووار</t>
  </si>
  <si>
    <t>خازن 2.5 کیلووار</t>
  </si>
  <si>
    <t>شرح محصول کنتاکتور خازنی</t>
  </si>
  <si>
    <t xml:space="preserve"> قیمت فروش به 
مصرف کننده (ريال)</t>
  </si>
  <si>
    <t>قیمت فروش به نماینده
(ریال)</t>
  </si>
  <si>
    <t xml:space="preserve"> 5 کیلووار</t>
  </si>
  <si>
    <t xml:space="preserve"> 10 کیلووار</t>
  </si>
  <si>
    <t xml:space="preserve"> 12.5 کیلووار</t>
  </si>
  <si>
    <t xml:space="preserve"> 16.7 کیلووار</t>
  </si>
  <si>
    <t xml:space="preserve"> 20 کیلووار</t>
  </si>
  <si>
    <t xml:space="preserve"> 25 کیلووار</t>
  </si>
  <si>
    <t xml:space="preserve"> 40 کیلووار</t>
  </si>
  <si>
    <t xml:space="preserve"> 60 کیلووار</t>
  </si>
  <si>
    <t>ابراهیم مباهات</t>
  </si>
  <si>
    <t>قیمت تاریخ 97/03/12</t>
  </si>
  <si>
    <t>تعداد پله</t>
  </si>
  <si>
    <t>فیلتر هارمونیک 12.5 کیلووار (7%)</t>
  </si>
  <si>
    <t>فیلتر هارمونیک 25 کیلووار (7%)</t>
  </si>
  <si>
    <t>فیلتر هارمونیک 50 کیلووار (7%)</t>
  </si>
  <si>
    <t>فیلتر هارمونیک 100 کیلووار (7%)</t>
  </si>
  <si>
    <t>فیلتر هارمونیک 12.5 کیلووار (14%)</t>
  </si>
  <si>
    <t>فیلتر هارمونیک 25 کیلووار (14%)</t>
  </si>
  <si>
    <t>فیلتر هارمونیک 50 کیلووار (14%)</t>
  </si>
  <si>
    <t>فیلتر هارمونیک 100 کیلووار (14%)</t>
  </si>
  <si>
    <t>فیلتر هارمونیک 25 کیلووار (14%)
690 ولت</t>
  </si>
  <si>
    <t>فیلتر هارمونیک 50 کیلووار (14%)
690 ولت</t>
  </si>
  <si>
    <t>فیلتر هارمونیک 100 کیلووار (14%)
690 ولت</t>
  </si>
  <si>
    <t>فیلتر هارمونیک 5 کیلووار (14%)</t>
  </si>
  <si>
    <t>مدل</t>
  </si>
  <si>
    <r>
      <t xml:space="preserve">اندازه
</t>
    </r>
    <r>
      <rPr>
        <b/>
        <sz val="10"/>
        <rFont val="B Yagut"/>
        <charset val="178"/>
      </rPr>
      <t>(MM) 
H*W*D</t>
    </r>
    <r>
      <rPr>
        <b/>
        <sz val="13"/>
        <rFont val="B Yagut"/>
        <charset val="178"/>
      </rPr>
      <t xml:space="preserve"> </t>
    </r>
  </si>
  <si>
    <t>شرح کالا</t>
  </si>
  <si>
    <t>ALFA 000BP</t>
  </si>
  <si>
    <t>114*114*17</t>
  </si>
  <si>
    <t>فیلتر</t>
  </si>
  <si>
    <t>ALFA 500BP</t>
  </si>
  <si>
    <t>114*114*57</t>
  </si>
  <si>
    <t>فن و فیلتر</t>
  </si>
  <si>
    <t>ALFA 1000BP</t>
  </si>
  <si>
    <t>150*150*28</t>
  </si>
  <si>
    <t>ALFA 1600BP</t>
  </si>
  <si>
    <t>150*150*77</t>
  </si>
  <si>
    <t>ALFA 2000BP</t>
  </si>
  <si>
    <t>250*250*30</t>
  </si>
  <si>
    <t>ALFA 2300BP</t>
  </si>
  <si>
    <t>250*250*111</t>
  </si>
  <si>
    <t>ALFA 3000BP</t>
  </si>
  <si>
    <t>320*320*30</t>
  </si>
  <si>
    <t>ALFA 3500BP</t>
  </si>
  <si>
    <t>320*320*151</t>
  </si>
  <si>
    <t>THR01</t>
  </si>
  <si>
    <t>-</t>
  </si>
  <si>
    <t>ترموستات هیتر</t>
  </si>
  <si>
    <t>THV02</t>
  </si>
  <si>
    <t>ترموستات فن</t>
  </si>
  <si>
    <t>THRV22</t>
  </si>
  <si>
    <t>ترموستات دو فصل (فن و هیتر)</t>
  </si>
  <si>
    <t>ETUH</t>
  </si>
  <si>
    <t>رطوبت سنج</t>
  </si>
  <si>
    <t xml:space="preserve">نرخ ارز </t>
  </si>
  <si>
    <t xml:space="preserve">قیمت فروش  
بدون عوارض و مالیات(یورو ) </t>
  </si>
  <si>
    <t xml:space="preserve">قیمت فروش 
بدون عوارض و مالیات(یورو ) </t>
  </si>
  <si>
    <t xml:space="preserve">قیمت یورو </t>
  </si>
  <si>
    <t xml:space="preserve">خازن 37 کیلووار525 ولت </t>
  </si>
  <si>
    <t xml:space="preserve">خازن 18.5کیلووار525 ولت </t>
  </si>
  <si>
    <t>فیلتر هارمونیک 5 کیلووار (7%)</t>
  </si>
  <si>
    <t xml:space="preserve">قیمت فروش 
بدون عوارض و مالیات (یورو ) </t>
  </si>
  <si>
    <t xml:space="preserve">خازن 14 کیلووار440 ولت </t>
  </si>
  <si>
    <t xml:space="preserve">خازن20 کیلووار525 ولت </t>
  </si>
  <si>
    <t xml:space="preserve">خازن 28.1 کیلووار440 ولت </t>
  </si>
  <si>
    <t xml:space="preserve"> قیمت فروش کنتاکتور خازنی در سال 99 </t>
  </si>
  <si>
    <t xml:space="preserve"> قیمت فروش خازن باکس در سال 99 </t>
  </si>
  <si>
    <t>قیمت فروش (ریال)</t>
  </si>
  <si>
    <t>خازن باکس 12.5 کیلووار</t>
  </si>
  <si>
    <t>خازن باکس 7.5 کیلووار</t>
  </si>
  <si>
    <t>خازن قدرت سه فاز 400-440-گازی -خشک در سال 99</t>
  </si>
  <si>
    <t>خازن تکفاز سیلندری 400-440  در سال 99</t>
  </si>
  <si>
    <t>خازن 1.67 کیلووار</t>
  </si>
  <si>
    <t>خازن 3.33 کیلووار</t>
  </si>
  <si>
    <t>خازن 4.17 کیلووار</t>
  </si>
  <si>
    <t xml:space="preserve">قیمت فروش ریال  </t>
  </si>
  <si>
    <t xml:space="preserve">قیمت فروش  
بدون عوارض و مالیات (یورو ) </t>
  </si>
  <si>
    <t xml:space="preserve">قیمت فروش (ریال) </t>
  </si>
  <si>
    <t xml:space="preserve">نحوه محاسبه قیمت فروش راکتور فیلترهارمونیک 400 ولت و 690 ولت  7% و 14%  در سال 99 </t>
  </si>
  <si>
    <r>
      <t>نحوه محاسبه قیمت فروش رگولاتور با مارک</t>
    </r>
    <r>
      <rPr>
        <sz val="18"/>
        <rFont val="B Titr"/>
        <charset val="178"/>
      </rPr>
      <t xml:space="preserve"> </t>
    </r>
    <r>
      <rPr>
        <sz val="11"/>
        <rFont val="B Titr"/>
        <charset val="178"/>
      </rPr>
      <t>PKC ساخت ایتالیا در سال 99</t>
    </r>
  </si>
  <si>
    <t>خازن ups10 کیلووار</t>
  </si>
  <si>
    <t>خازن ups 20 کیلووار</t>
  </si>
  <si>
    <t>خازن ups 40 کیلووار</t>
  </si>
  <si>
    <t xml:space="preserve">قیمت فروش 
بدون عوارض و مالیات (یورو)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</si>
</sst>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-&quot;ريال&quot;\ * #,##0_-;_-&quot;ريال&quot;\ * #,##0\-;_-&quot;ريال&quot;\ * &quot;-&quot;??_-;_-@_-"/>
    <numFmt numFmtId="165" formatCode="#,##0_ ;\-#,##0\ "/>
  </numFmts>
  <fonts count="28" x14ac:knownFonts="1">
    <font>
      <sz val="10"/>
      <name val="Arial"/>
      <charset val="178"/>
    </font>
    <font>
      <sz val="12"/>
      <name val="B Roya"/>
      <charset val="178"/>
    </font>
    <font>
      <sz val="10"/>
      <name val="B Roya"/>
      <charset val="178"/>
    </font>
    <font>
      <b/>
      <sz val="8"/>
      <name val="B Roya"/>
      <charset val="178"/>
    </font>
    <font>
      <b/>
      <sz val="9"/>
      <name val="B Roya"/>
      <charset val="178"/>
    </font>
    <font>
      <b/>
      <sz val="12"/>
      <name val="B Roya"/>
      <charset val="178"/>
    </font>
    <font>
      <b/>
      <sz val="10"/>
      <name val="B Roya"/>
      <charset val="178"/>
    </font>
    <font>
      <b/>
      <sz val="8"/>
      <color rgb="FFFF0000"/>
      <name val="B Roya"/>
      <charset val="178"/>
    </font>
    <font>
      <b/>
      <sz val="9"/>
      <color rgb="FFFF0000"/>
      <name val="B Roya"/>
      <charset val="178"/>
    </font>
    <font>
      <sz val="12"/>
      <color rgb="FFFF0000"/>
      <name val="B Roya"/>
      <charset val="178"/>
    </font>
    <font>
      <b/>
      <sz val="11"/>
      <name val="B Roya"/>
      <charset val="178"/>
    </font>
    <font>
      <b/>
      <sz val="13"/>
      <name val="B Roya"/>
      <charset val="178"/>
    </font>
    <font>
      <sz val="12"/>
      <name val="B Nazanin"/>
      <charset val="178"/>
    </font>
    <font>
      <sz val="12"/>
      <name val="B Titr"/>
      <charset val="178"/>
    </font>
    <font>
      <sz val="11"/>
      <name val="B Titr"/>
      <charset val="178"/>
    </font>
    <font>
      <sz val="18"/>
      <name val="B Titr"/>
      <charset val="178"/>
    </font>
    <font>
      <b/>
      <sz val="10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Yagut"/>
      <charset val="178"/>
    </font>
    <font>
      <b/>
      <sz val="13"/>
      <name val="B Yagut"/>
      <charset val="178"/>
    </font>
    <font>
      <sz val="13"/>
      <name val="B Yagut"/>
      <charset val="178"/>
    </font>
    <font>
      <b/>
      <sz val="13"/>
      <name val="Arial"/>
      <family val="2"/>
    </font>
    <font>
      <b/>
      <sz val="12"/>
      <name val="B Yagut"/>
      <charset val="178"/>
    </font>
    <font>
      <b/>
      <sz val="11"/>
      <name val="B Yagut"/>
      <charset val="178"/>
    </font>
    <font>
      <b/>
      <sz val="14"/>
      <name val="B Roya"/>
      <charset val="178"/>
    </font>
    <font>
      <sz val="16"/>
      <name val="B Titr"/>
      <charset val="178"/>
    </font>
    <font>
      <b/>
      <sz val="12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6" tint="0.80001220740379042"/>
        </stop>
      </gradient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2" fillId="0" borderId="0"/>
    <xf numFmtId="44" fontId="17" fillId="0" borderId="0" applyFont="0" applyFill="0" applyBorder="0" applyAlignment="0" applyProtection="0"/>
    <xf numFmtId="0" fontId="18" fillId="0" borderId="0"/>
  </cellStyleXfs>
  <cellXfs count="147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11" fillId="4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11" fillId="4" borderId="4" xfId="0" applyNumberFormat="1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5" borderId="11" xfId="2" applyFont="1" applyFill="1" applyBorder="1" applyAlignment="1">
      <alignment horizontal="center" vertical="center" wrapText="1" readingOrder="2"/>
    </xf>
    <xf numFmtId="0" fontId="16" fillId="5" borderId="9" xfId="2" applyFont="1" applyFill="1" applyBorder="1" applyAlignment="1">
      <alignment horizontal="center" vertical="center" wrapText="1" readingOrder="2"/>
    </xf>
    <xf numFmtId="0" fontId="16" fillId="6" borderId="9" xfId="2" applyFont="1" applyFill="1" applyBorder="1" applyAlignment="1">
      <alignment horizontal="center" vertical="center" wrapText="1" readingOrder="2"/>
    </xf>
    <xf numFmtId="0" fontId="16" fillId="7" borderId="9" xfId="2" applyFont="1" applyFill="1" applyBorder="1" applyAlignment="1">
      <alignment horizontal="center" vertical="center" wrapText="1" readingOrder="2"/>
    </xf>
    <xf numFmtId="0" fontId="16" fillId="6" borderId="10" xfId="2" applyFont="1" applyFill="1" applyBorder="1" applyAlignment="1">
      <alignment horizontal="center" vertical="center" wrapText="1" readingOrder="2"/>
    </xf>
    <xf numFmtId="0" fontId="10" fillId="0" borderId="8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0" fillId="5" borderId="15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 readingOrder="2"/>
    </xf>
    <xf numFmtId="3" fontId="10" fillId="5" borderId="22" xfId="0" applyNumberFormat="1" applyFont="1" applyFill="1" applyBorder="1" applyAlignment="1">
      <alignment horizontal="center" vertical="center" wrapText="1" readingOrder="2"/>
    </xf>
    <xf numFmtId="3" fontId="10" fillId="5" borderId="10" xfId="0" applyNumberFormat="1" applyFont="1" applyFill="1" applyBorder="1" applyAlignment="1">
      <alignment horizontal="center" vertical="center" wrapText="1" readingOrder="2"/>
    </xf>
    <xf numFmtId="3" fontId="5" fillId="8" borderId="8" xfId="0" applyNumberFormat="1" applyFont="1" applyFill="1" applyBorder="1" applyAlignment="1">
      <alignment horizontal="center" vertical="center"/>
    </xf>
    <xf numFmtId="4" fontId="2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5" borderId="8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readingOrder="2"/>
    </xf>
    <xf numFmtId="0" fontId="5" fillId="0" borderId="39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/>
    </xf>
    <xf numFmtId="2" fontId="25" fillId="0" borderId="9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3" fontId="11" fillId="0" borderId="41" xfId="0" applyNumberFormat="1" applyFont="1" applyFill="1" applyBorder="1" applyAlignment="1">
      <alignment horizontal="center" vertical="center" wrapText="1"/>
    </xf>
    <xf numFmtId="3" fontId="11" fillId="0" borderId="42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>
      <alignment horizontal="center" vertical="center" wrapText="1"/>
    </xf>
    <xf numFmtId="3" fontId="25" fillId="0" borderId="9" xfId="0" applyNumberFormat="1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5" borderId="16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1" fontId="25" fillId="5" borderId="23" xfId="0" applyNumberFormat="1" applyFont="1" applyFill="1" applyBorder="1" applyAlignment="1">
      <alignment horizontal="center" vertical="center" wrapText="1"/>
    </xf>
    <xf numFmtId="1" fontId="25" fillId="5" borderId="26" xfId="0" applyNumberFormat="1" applyFont="1" applyFill="1" applyBorder="1" applyAlignment="1">
      <alignment horizontal="center" vertical="center" wrapText="1"/>
    </xf>
    <xf numFmtId="1" fontId="25" fillId="5" borderId="24" xfId="0" applyNumberFormat="1" applyFont="1" applyFill="1" applyBorder="1" applyAlignment="1">
      <alignment horizontal="center" vertical="center" wrapText="1"/>
    </xf>
    <xf numFmtId="1" fontId="25" fillId="7" borderId="24" xfId="0" applyNumberFormat="1" applyFont="1" applyFill="1" applyBorder="1" applyAlignment="1">
      <alignment horizontal="center" vertical="center" wrapText="1"/>
    </xf>
    <xf numFmtId="1" fontId="25" fillId="6" borderId="24" xfId="0" applyNumberFormat="1" applyFont="1" applyFill="1" applyBorder="1" applyAlignment="1">
      <alignment horizontal="center" vertical="center" wrapText="1"/>
    </xf>
    <xf numFmtId="1" fontId="25" fillId="6" borderId="25" xfId="0" applyNumberFormat="1" applyFont="1" applyFill="1" applyBorder="1" applyAlignment="1">
      <alignment horizontal="center" vertical="center" wrapText="1"/>
    </xf>
    <xf numFmtId="3" fontId="11" fillId="5" borderId="11" xfId="0" applyNumberFormat="1" applyFont="1" applyFill="1" applyBorder="1" applyAlignment="1">
      <alignment horizontal="center" vertical="center" wrapText="1"/>
    </xf>
    <xf numFmtId="3" fontId="11" fillId="5" borderId="9" xfId="0" applyNumberFormat="1" applyFont="1" applyFill="1" applyBorder="1" applyAlignment="1">
      <alignment horizontal="center" vertical="center" wrapText="1"/>
    </xf>
    <xf numFmtId="3" fontId="11" fillId="7" borderId="9" xfId="0" applyNumberFormat="1" applyFont="1" applyFill="1" applyBorder="1" applyAlignment="1">
      <alignment horizontal="center" vertical="center" wrapText="1"/>
    </xf>
    <xf numFmtId="3" fontId="11" fillId="6" borderId="9" xfId="0" applyNumberFormat="1" applyFont="1" applyFill="1" applyBorder="1" applyAlignment="1">
      <alignment horizontal="center" vertical="center" wrapText="1"/>
    </xf>
    <xf numFmtId="3" fontId="11" fillId="6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5" fillId="0" borderId="1" xfId="4" applyNumberFormat="1" applyFont="1" applyFill="1" applyBorder="1" applyAlignment="1">
      <alignment horizontal="center" vertical="center"/>
    </xf>
    <xf numFmtId="0" fontId="24" fillId="5" borderId="28" xfId="4" applyFont="1" applyFill="1" applyBorder="1" applyAlignment="1">
      <alignment horizontal="center" vertical="center"/>
    </xf>
    <xf numFmtId="3" fontId="27" fillId="8" borderId="29" xfId="4" applyNumberFormat="1" applyFont="1" applyFill="1" applyBorder="1" applyAlignment="1">
      <alignment horizontal="center" vertical="center"/>
    </xf>
    <xf numFmtId="4" fontId="25" fillId="0" borderId="45" xfId="4" applyNumberFormat="1" applyFont="1" applyFill="1" applyBorder="1" applyAlignment="1">
      <alignment horizontal="center" vertical="center"/>
    </xf>
    <xf numFmtId="164" fontId="11" fillId="0" borderId="46" xfId="3" applyNumberFormat="1" applyFont="1" applyFill="1" applyBorder="1" applyAlignment="1">
      <alignment horizontal="center" vertical="center"/>
    </xf>
    <xf numFmtId="164" fontId="11" fillId="0" borderId="33" xfId="3" applyNumberFormat="1" applyFont="1" applyFill="1" applyBorder="1" applyAlignment="1">
      <alignment horizontal="center" vertical="center"/>
    </xf>
    <xf numFmtId="4" fontId="25" fillId="0" borderId="35" xfId="4" applyNumberFormat="1" applyFont="1" applyFill="1" applyBorder="1" applyAlignment="1">
      <alignment horizontal="center" vertical="center"/>
    </xf>
    <xf numFmtId="164" fontId="11" fillId="0" borderId="36" xfId="3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43" fontId="6" fillId="5" borderId="29" xfId="3" applyNumberFormat="1" applyFont="1" applyFill="1" applyBorder="1" applyAlignment="1">
      <alignment horizontal="center" vertical="center" wrapText="1"/>
    </xf>
    <xf numFmtId="165" fontId="25" fillId="0" borderId="47" xfId="3" applyNumberFormat="1" applyFont="1" applyFill="1" applyBorder="1" applyAlignment="1">
      <alignment horizontal="center" vertical="center"/>
    </xf>
    <xf numFmtId="165" fontId="25" fillId="0" borderId="48" xfId="3" applyNumberFormat="1" applyFont="1" applyFill="1" applyBorder="1" applyAlignment="1">
      <alignment horizontal="center" vertical="center"/>
    </xf>
    <xf numFmtId="165" fontId="25" fillId="0" borderId="33" xfId="3" applyNumberFormat="1" applyFont="1" applyFill="1" applyBorder="1" applyAlignment="1">
      <alignment horizontal="center" vertical="center"/>
    </xf>
    <xf numFmtId="4" fontId="25" fillId="0" borderId="44" xfId="0" applyNumberFormat="1" applyFont="1" applyFill="1" applyBorder="1" applyAlignment="1">
      <alignment horizontal="center" vertical="center"/>
    </xf>
    <xf numFmtId="4" fontId="25" fillId="0" borderId="32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21" fillId="0" borderId="35" xfId="4" applyFont="1" applyFill="1" applyBorder="1" applyAlignment="1">
      <alignment horizontal="center" vertical="center"/>
    </xf>
    <xf numFmtId="0" fontId="22" fillId="5" borderId="34" xfId="4" applyFont="1" applyFill="1" applyBorder="1" applyAlignment="1">
      <alignment horizontal="center" vertical="center"/>
    </xf>
    <xf numFmtId="0" fontId="22" fillId="5" borderId="36" xfId="4" applyFont="1" applyFill="1" applyBorder="1" applyAlignment="1">
      <alignment horizontal="center" vertical="center"/>
    </xf>
    <xf numFmtId="0" fontId="21" fillId="0" borderId="34" xfId="4" applyFont="1" applyFill="1" applyBorder="1" applyAlignment="1">
      <alignment horizontal="center" vertical="center"/>
    </xf>
    <xf numFmtId="0" fontId="22" fillId="5" borderId="32" xfId="4" applyFont="1" applyFill="1" applyBorder="1" applyAlignment="1">
      <alignment horizontal="center" vertical="center"/>
    </xf>
    <xf numFmtId="0" fontId="22" fillId="5" borderId="33" xfId="4" applyFont="1" applyFill="1" applyBorder="1" applyAlignment="1">
      <alignment horizontal="center" vertical="center"/>
    </xf>
    <xf numFmtId="0" fontId="21" fillId="0" borderId="32" xfId="4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/>
    </xf>
    <xf numFmtId="0" fontId="23" fillId="0" borderId="32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/>
    </xf>
    <xf numFmtId="0" fontId="20" fillId="5" borderId="27" xfId="4" applyFont="1" applyFill="1" applyBorder="1" applyAlignment="1">
      <alignment horizontal="center" vertical="center"/>
    </xf>
    <xf numFmtId="0" fontId="20" fillId="5" borderId="29" xfId="4" applyFont="1" applyFill="1" applyBorder="1" applyAlignment="1">
      <alignment horizontal="center" vertical="center"/>
    </xf>
    <xf numFmtId="0" fontId="20" fillId="5" borderId="37" xfId="4" applyFont="1" applyFill="1" applyBorder="1" applyAlignment="1">
      <alignment horizontal="center" vertical="center" wrapText="1"/>
    </xf>
    <xf numFmtId="0" fontId="20" fillId="5" borderId="28" xfId="4" applyFont="1" applyFill="1" applyBorder="1" applyAlignment="1">
      <alignment horizontal="center" vertical="center" wrapText="1"/>
    </xf>
    <xf numFmtId="0" fontId="20" fillId="5" borderId="28" xfId="4" applyFont="1" applyFill="1" applyBorder="1" applyAlignment="1">
      <alignment horizontal="center" vertical="center"/>
    </xf>
    <xf numFmtId="0" fontId="22" fillId="5" borderId="30" xfId="4" applyFont="1" applyFill="1" applyBorder="1" applyAlignment="1">
      <alignment horizontal="center" vertical="center"/>
    </xf>
    <xf numFmtId="0" fontId="22" fillId="5" borderId="31" xfId="4" applyFont="1" applyFill="1" applyBorder="1" applyAlignment="1">
      <alignment horizontal="center" vertical="center"/>
    </xf>
    <xf numFmtId="0" fontId="23" fillId="0" borderId="44" xfId="4" applyFont="1" applyFill="1" applyBorder="1" applyAlignment="1">
      <alignment horizontal="center" vertical="center"/>
    </xf>
    <xf numFmtId="0" fontId="23" fillId="0" borderId="45" xfId="4" applyFont="1" applyFill="1" applyBorder="1" applyAlignment="1">
      <alignment horizontal="center" vertical="center"/>
    </xf>
    <xf numFmtId="0" fontId="21" fillId="0" borderId="45" xfId="4" applyFont="1" applyFill="1" applyBorder="1" applyAlignment="1">
      <alignment horizontal="center" vertical="center"/>
    </xf>
  </cellXfs>
  <cellStyles count="5">
    <cellStyle name="Currency" xfId="3" builtinId="4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colors>
    <mruColors>
      <color rgb="FFFFFF99"/>
      <color rgb="FFFFFFFF"/>
      <color rgb="FF66FFFF"/>
      <color rgb="FF3C0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rightToLeft="1" zoomScale="90" zoomScaleNormal="90" workbookViewId="0">
      <selection activeCell="H15" sqref="H15"/>
    </sheetView>
  </sheetViews>
  <sheetFormatPr defaultRowHeight="21.75" x14ac:dyDescent="0.2"/>
  <cols>
    <col min="1" max="1" width="20.7109375" style="3" customWidth="1"/>
    <col min="2" max="2" width="15.85546875" style="13" customWidth="1"/>
    <col min="3" max="3" width="11.5703125" style="2" customWidth="1"/>
    <col min="4" max="4" width="13" style="2" customWidth="1"/>
    <col min="5" max="6" width="9.85546875" style="15" customWidth="1"/>
    <col min="7" max="7" width="9.140625" style="1"/>
    <col min="8" max="9" width="9.85546875" style="1" bestFit="1" customWidth="1"/>
    <col min="10" max="16384" width="9.140625" style="1"/>
  </cols>
  <sheetData>
    <row r="1" spans="1:9" s="7" customFormat="1" ht="54.75" customHeight="1" x14ac:dyDescent="0.2">
      <c r="A1" s="4" t="s">
        <v>0</v>
      </c>
      <c r="B1" s="10" t="s">
        <v>12</v>
      </c>
      <c r="C1" s="5" t="s">
        <v>13</v>
      </c>
      <c r="D1" s="5" t="s">
        <v>14</v>
      </c>
      <c r="E1" s="6" t="s">
        <v>15</v>
      </c>
      <c r="F1" s="5" t="s">
        <v>29</v>
      </c>
    </row>
    <row r="2" spans="1:9" ht="20.100000000000001" customHeight="1" x14ac:dyDescent="0.2">
      <c r="A2" s="8" t="s">
        <v>1</v>
      </c>
      <c r="B2" s="12">
        <v>234000</v>
      </c>
      <c r="C2" s="9">
        <f>B2*10/100+B2</f>
        <v>257400</v>
      </c>
      <c r="D2" s="9">
        <f>B2*15/100+B2</f>
        <v>269100</v>
      </c>
      <c r="E2" s="14">
        <v>0</v>
      </c>
      <c r="F2" s="14"/>
    </row>
    <row r="3" spans="1:9" ht="20.100000000000001" customHeight="1" x14ac:dyDescent="0.2">
      <c r="A3" s="8" t="s">
        <v>2</v>
      </c>
      <c r="B3" s="12">
        <v>242000</v>
      </c>
      <c r="C3" s="9">
        <f t="shared" ref="C3:C25" si="0">B3*10/100+B3</f>
        <v>266200</v>
      </c>
      <c r="D3" s="9">
        <f t="shared" ref="D3:D25" si="1">B3*15/100+B3</f>
        <v>278300</v>
      </c>
      <c r="E3" s="14">
        <v>0</v>
      </c>
      <c r="F3" s="14"/>
    </row>
    <row r="4" spans="1:9" ht="20.100000000000001" customHeight="1" x14ac:dyDescent="0.2">
      <c r="A4" s="8" t="s">
        <v>3</v>
      </c>
      <c r="B4" s="12">
        <v>264000</v>
      </c>
      <c r="C4" s="9">
        <f t="shared" si="0"/>
        <v>290400</v>
      </c>
      <c r="D4" s="9">
        <f t="shared" si="1"/>
        <v>303600</v>
      </c>
      <c r="E4" s="14">
        <v>260000</v>
      </c>
      <c r="F4" s="14">
        <v>300000</v>
      </c>
      <c r="G4" s="2">
        <f>F4-E4</f>
        <v>40000</v>
      </c>
      <c r="H4" s="2">
        <f t="shared" ref="H4:H12" si="2">G4*100/E4</f>
        <v>15.384615384615385</v>
      </c>
      <c r="I4" s="16">
        <f>((F4/E4)-1)*100</f>
        <v>15.384615384615374</v>
      </c>
    </row>
    <row r="5" spans="1:9" ht="20.100000000000001" customHeight="1" x14ac:dyDescent="0.2">
      <c r="A5" s="8" t="s">
        <v>4</v>
      </c>
      <c r="B5" s="12">
        <v>286000</v>
      </c>
      <c r="C5" s="9">
        <f t="shared" si="0"/>
        <v>314600</v>
      </c>
      <c r="D5" s="9">
        <f t="shared" si="1"/>
        <v>328900</v>
      </c>
      <c r="E5" s="14">
        <v>340000</v>
      </c>
      <c r="F5" s="14">
        <v>380000</v>
      </c>
      <c r="G5" s="2">
        <f t="shared" ref="G5:G12" si="3">F5-E5</f>
        <v>40000</v>
      </c>
      <c r="H5" s="2">
        <f t="shared" si="2"/>
        <v>11.764705882352942</v>
      </c>
      <c r="I5" s="16">
        <f t="shared" ref="I5:I12" si="4">((F5/E5)-1)*100</f>
        <v>11.764705882352944</v>
      </c>
    </row>
    <row r="6" spans="1:9" ht="20.100000000000001" customHeight="1" x14ac:dyDescent="0.2">
      <c r="A6" s="8" t="s">
        <v>5</v>
      </c>
      <c r="B6" s="12">
        <v>396000</v>
      </c>
      <c r="C6" s="9">
        <f t="shared" si="0"/>
        <v>435600</v>
      </c>
      <c r="D6" s="9">
        <f t="shared" si="1"/>
        <v>455400</v>
      </c>
      <c r="E6" s="14">
        <v>500000</v>
      </c>
      <c r="F6" s="14">
        <v>530000</v>
      </c>
      <c r="G6" s="2">
        <f t="shared" si="3"/>
        <v>30000</v>
      </c>
      <c r="H6" s="2">
        <f t="shared" si="2"/>
        <v>6</v>
      </c>
      <c r="I6" s="16">
        <f t="shared" si="4"/>
        <v>6.0000000000000053</v>
      </c>
    </row>
    <row r="7" spans="1:9" ht="20.100000000000001" customHeight="1" x14ac:dyDescent="0.2">
      <c r="A7" s="8" t="s">
        <v>6</v>
      </c>
      <c r="B7" s="12">
        <v>440000</v>
      </c>
      <c r="C7" s="9">
        <f t="shared" si="0"/>
        <v>484000</v>
      </c>
      <c r="D7" s="9">
        <f t="shared" si="1"/>
        <v>506000</v>
      </c>
      <c r="E7" s="14">
        <v>540000</v>
      </c>
      <c r="F7" s="14">
        <v>580000</v>
      </c>
      <c r="G7" s="2">
        <f t="shared" si="3"/>
        <v>40000</v>
      </c>
      <c r="H7" s="2">
        <f t="shared" si="2"/>
        <v>7.4074074074074074</v>
      </c>
      <c r="I7" s="16">
        <f t="shared" si="4"/>
        <v>7.4074074074074181</v>
      </c>
    </row>
    <row r="8" spans="1:9" ht="20.100000000000001" customHeight="1" x14ac:dyDescent="0.2">
      <c r="A8" s="8" t="s">
        <v>7</v>
      </c>
      <c r="B8" s="12">
        <v>495000</v>
      </c>
      <c r="C8" s="9">
        <f t="shared" si="0"/>
        <v>544500</v>
      </c>
      <c r="D8" s="9">
        <f t="shared" si="1"/>
        <v>569250</v>
      </c>
      <c r="E8" s="14">
        <v>640000</v>
      </c>
      <c r="F8" s="14">
        <v>700000</v>
      </c>
      <c r="G8" s="2">
        <f t="shared" si="3"/>
        <v>60000</v>
      </c>
      <c r="H8" s="2">
        <f t="shared" si="2"/>
        <v>9.375</v>
      </c>
      <c r="I8" s="16">
        <f t="shared" si="4"/>
        <v>9.375</v>
      </c>
    </row>
    <row r="9" spans="1:9" ht="20.100000000000001" customHeight="1" x14ac:dyDescent="0.2">
      <c r="A9" s="8" t="s">
        <v>8</v>
      </c>
      <c r="B9" s="12">
        <v>616000</v>
      </c>
      <c r="C9" s="9">
        <f t="shared" si="0"/>
        <v>677600</v>
      </c>
      <c r="D9" s="9">
        <f t="shared" si="1"/>
        <v>708400</v>
      </c>
      <c r="E9" s="14">
        <v>740000</v>
      </c>
      <c r="F9" s="14">
        <v>800000</v>
      </c>
      <c r="G9" s="2">
        <f t="shared" si="3"/>
        <v>60000</v>
      </c>
      <c r="H9" s="2">
        <f t="shared" si="2"/>
        <v>8.1081081081081088</v>
      </c>
      <c r="I9" s="16">
        <f t="shared" si="4"/>
        <v>8.1081081081081141</v>
      </c>
    </row>
    <row r="10" spans="1:9" ht="20.100000000000001" customHeight="1" x14ac:dyDescent="0.2">
      <c r="A10" s="8" t="s">
        <v>9</v>
      </c>
      <c r="B10" s="12">
        <v>726000</v>
      </c>
      <c r="C10" s="9">
        <f t="shared" si="0"/>
        <v>798600</v>
      </c>
      <c r="D10" s="9">
        <f t="shared" si="1"/>
        <v>834900</v>
      </c>
      <c r="E10" s="14">
        <v>880000</v>
      </c>
      <c r="F10" s="14">
        <v>950000</v>
      </c>
      <c r="G10" s="2">
        <f t="shared" si="3"/>
        <v>70000</v>
      </c>
      <c r="H10" s="2">
        <f t="shared" si="2"/>
        <v>7.9545454545454541</v>
      </c>
      <c r="I10" s="16">
        <f t="shared" si="4"/>
        <v>7.9545454545454586</v>
      </c>
    </row>
    <row r="11" spans="1:9" ht="20.100000000000001" customHeight="1" x14ac:dyDescent="0.2">
      <c r="A11" s="8" t="s">
        <v>10</v>
      </c>
      <c r="B11" s="12">
        <v>825000</v>
      </c>
      <c r="C11" s="9">
        <f t="shared" si="0"/>
        <v>907500</v>
      </c>
      <c r="D11" s="9">
        <f t="shared" si="1"/>
        <v>948750</v>
      </c>
      <c r="E11" s="14">
        <v>940000</v>
      </c>
      <c r="F11" s="14">
        <v>1000000</v>
      </c>
      <c r="G11" s="2">
        <f t="shared" si="3"/>
        <v>60000</v>
      </c>
      <c r="H11" s="2">
        <f t="shared" si="2"/>
        <v>6.3829787234042552</v>
      </c>
      <c r="I11" s="16">
        <f t="shared" si="4"/>
        <v>6.3829787234042534</v>
      </c>
    </row>
    <row r="12" spans="1:9" ht="20.100000000000001" customHeight="1" x14ac:dyDescent="0.2">
      <c r="A12" s="8" t="s">
        <v>11</v>
      </c>
      <c r="B12" s="12">
        <v>968000</v>
      </c>
      <c r="C12" s="9">
        <f t="shared" si="0"/>
        <v>1064800</v>
      </c>
      <c r="D12" s="9">
        <f t="shared" si="1"/>
        <v>1113200</v>
      </c>
      <c r="E12" s="14">
        <v>1060000</v>
      </c>
      <c r="F12" s="14">
        <v>1150000</v>
      </c>
      <c r="G12" s="2">
        <f t="shared" si="3"/>
        <v>90000</v>
      </c>
      <c r="H12" s="2">
        <f t="shared" si="2"/>
        <v>8.4905660377358494</v>
      </c>
      <c r="I12" s="16">
        <f t="shared" si="4"/>
        <v>8.4905660377358583</v>
      </c>
    </row>
    <row r="13" spans="1:9" ht="20.100000000000001" customHeight="1" x14ac:dyDescent="0.2">
      <c r="A13" s="8" t="s">
        <v>28</v>
      </c>
      <c r="B13" s="12">
        <v>0</v>
      </c>
      <c r="C13" s="9">
        <v>0</v>
      </c>
      <c r="D13" s="9">
        <v>0</v>
      </c>
      <c r="E13" s="14">
        <v>0</v>
      </c>
      <c r="F13" s="14"/>
    </row>
    <row r="14" spans="1:9" ht="20.100000000000001" customHeight="1" x14ac:dyDescent="0.2">
      <c r="A14" s="8" t="s">
        <v>27</v>
      </c>
      <c r="B14" s="12">
        <v>0</v>
      </c>
      <c r="C14" s="9">
        <f t="shared" si="0"/>
        <v>0</v>
      </c>
      <c r="D14" s="9">
        <f t="shared" si="1"/>
        <v>0</v>
      </c>
      <c r="E14" s="14">
        <v>0</v>
      </c>
      <c r="F14" s="14"/>
    </row>
    <row r="15" spans="1:9" ht="20.100000000000001" customHeight="1" x14ac:dyDescent="0.2">
      <c r="A15" s="8" t="s">
        <v>16</v>
      </c>
      <c r="B15" s="12">
        <v>605000</v>
      </c>
      <c r="C15" s="9">
        <f t="shared" si="0"/>
        <v>665500</v>
      </c>
      <c r="D15" s="9">
        <f t="shared" si="1"/>
        <v>695750</v>
      </c>
      <c r="E15" s="14">
        <v>0</v>
      </c>
      <c r="F15" s="14"/>
    </row>
    <row r="16" spans="1:9" ht="20.100000000000001" customHeight="1" x14ac:dyDescent="0.2">
      <c r="A16" s="8" t="s">
        <v>17</v>
      </c>
      <c r="B16" s="12">
        <v>660000</v>
      </c>
      <c r="C16" s="9">
        <f t="shared" si="0"/>
        <v>726000</v>
      </c>
      <c r="D16" s="9">
        <f t="shared" si="1"/>
        <v>759000</v>
      </c>
      <c r="E16" s="14">
        <v>0</v>
      </c>
      <c r="F16" s="14"/>
    </row>
    <row r="17" spans="1:6" ht="20.100000000000001" customHeight="1" x14ac:dyDescent="0.2">
      <c r="A17" s="8" t="s">
        <v>18</v>
      </c>
      <c r="B17" s="12">
        <v>715000</v>
      </c>
      <c r="C17" s="9">
        <f t="shared" si="0"/>
        <v>786500</v>
      </c>
      <c r="D17" s="9">
        <f t="shared" si="1"/>
        <v>822250</v>
      </c>
      <c r="E17" s="14">
        <v>0</v>
      </c>
      <c r="F17" s="14"/>
    </row>
    <row r="18" spans="1:6" ht="20.100000000000001" customHeight="1" x14ac:dyDescent="0.2">
      <c r="A18" s="8" t="s">
        <v>19</v>
      </c>
      <c r="B18" s="12">
        <v>770000</v>
      </c>
      <c r="C18" s="9">
        <f t="shared" si="0"/>
        <v>847000</v>
      </c>
      <c r="D18" s="9">
        <f t="shared" si="1"/>
        <v>885500</v>
      </c>
      <c r="E18" s="14">
        <v>0</v>
      </c>
      <c r="F18" s="14"/>
    </row>
    <row r="19" spans="1:6" ht="20.100000000000001" customHeight="1" x14ac:dyDescent="0.2">
      <c r="A19" s="8" t="s">
        <v>20</v>
      </c>
      <c r="B19" s="12">
        <v>880000</v>
      </c>
      <c r="C19" s="9">
        <f t="shared" si="0"/>
        <v>968000</v>
      </c>
      <c r="D19" s="9">
        <f t="shared" si="1"/>
        <v>1012000</v>
      </c>
      <c r="E19" s="14">
        <v>0</v>
      </c>
      <c r="F19" s="14"/>
    </row>
    <row r="20" spans="1:6" ht="20.100000000000001" customHeight="1" x14ac:dyDescent="0.2">
      <c r="A20" s="8" t="s">
        <v>21</v>
      </c>
      <c r="B20" s="12">
        <v>1100000</v>
      </c>
      <c r="C20" s="9">
        <f t="shared" si="0"/>
        <v>1210000</v>
      </c>
      <c r="D20" s="9">
        <f t="shared" si="1"/>
        <v>1265000</v>
      </c>
      <c r="E20" s="14">
        <v>0</v>
      </c>
      <c r="F20" s="14"/>
    </row>
    <row r="21" spans="1:6" ht="20.100000000000001" customHeight="1" x14ac:dyDescent="0.2">
      <c r="A21" s="8" t="s">
        <v>22</v>
      </c>
      <c r="B21" s="12">
        <v>1210000</v>
      </c>
      <c r="C21" s="9">
        <f t="shared" si="0"/>
        <v>1331000</v>
      </c>
      <c r="D21" s="9">
        <f t="shared" si="1"/>
        <v>1391500</v>
      </c>
      <c r="E21" s="14">
        <v>0</v>
      </c>
      <c r="F21" s="14"/>
    </row>
    <row r="22" spans="1:6" ht="20.100000000000001" customHeight="1" x14ac:dyDescent="0.2">
      <c r="A22" s="8" t="s">
        <v>23</v>
      </c>
      <c r="B22" s="12">
        <v>1353000</v>
      </c>
      <c r="C22" s="9">
        <f t="shared" si="0"/>
        <v>1488300</v>
      </c>
      <c r="D22" s="9">
        <f t="shared" si="1"/>
        <v>1555950</v>
      </c>
      <c r="E22" s="14">
        <v>0</v>
      </c>
      <c r="F22" s="14"/>
    </row>
    <row r="23" spans="1:6" ht="20.100000000000001" customHeight="1" x14ac:dyDescent="0.2">
      <c r="A23" s="8" t="s">
        <v>24</v>
      </c>
      <c r="B23" s="12">
        <v>1859000</v>
      </c>
      <c r="C23" s="9">
        <f t="shared" si="0"/>
        <v>2044900</v>
      </c>
      <c r="D23" s="9">
        <f t="shared" si="1"/>
        <v>2137850</v>
      </c>
      <c r="E23" s="14">
        <v>0</v>
      </c>
      <c r="F23" s="14"/>
    </row>
    <row r="24" spans="1:6" ht="20.100000000000001" customHeight="1" x14ac:dyDescent="0.2">
      <c r="A24" s="8" t="s">
        <v>25</v>
      </c>
      <c r="B24" s="12">
        <v>2079000</v>
      </c>
      <c r="C24" s="9">
        <f t="shared" si="0"/>
        <v>2286900</v>
      </c>
      <c r="D24" s="9">
        <f t="shared" si="1"/>
        <v>2390850</v>
      </c>
      <c r="E24" s="14">
        <v>0</v>
      </c>
      <c r="F24" s="14"/>
    </row>
    <row r="25" spans="1:6" ht="20.100000000000001" customHeight="1" x14ac:dyDescent="0.2">
      <c r="A25" s="8" t="s">
        <v>26</v>
      </c>
      <c r="B25" s="12">
        <v>2255000</v>
      </c>
      <c r="C25" s="9">
        <f t="shared" si="0"/>
        <v>2480500</v>
      </c>
      <c r="D25" s="9">
        <f t="shared" si="1"/>
        <v>2593250</v>
      </c>
      <c r="E25" s="14">
        <v>0</v>
      </c>
      <c r="F25" s="14"/>
    </row>
  </sheetData>
  <pageMargins left="0.17" right="0.17" top="0.6" bottom="0.23" header="0.17" footer="0.16"/>
  <pageSetup paperSize="9" orientation="landscape" r:id="rId1"/>
  <headerFooter alignWithMargins="0">
    <oddHeader>&amp;L&amp;"B Roya,Bold"&amp;12تاریخ: 89/05/19&amp;C&amp;"B Roya,Bold"&amp;16مقایسه قیمت مصرف کننده رقبا با PKC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rightToLeft="1" zoomScaleNormal="100" workbookViewId="0">
      <selection activeCell="A12" sqref="A12:XFD12"/>
    </sheetView>
  </sheetViews>
  <sheetFormatPr defaultRowHeight="23.25" customHeight="1" x14ac:dyDescent="0.2"/>
  <cols>
    <col min="1" max="1" width="28.7109375" style="37" customWidth="1"/>
    <col min="2" max="2" width="19.7109375" style="38" customWidth="1"/>
    <col min="3" max="3" width="16.85546875" style="34" customWidth="1"/>
    <col min="4" max="16384" width="9.140625" style="34"/>
  </cols>
  <sheetData>
    <row r="1" spans="1:3" ht="33.75" customHeight="1" thickBot="1" x14ac:dyDescent="0.25">
      <c r="A1" s="124" t="s">
        <v>116</v>
      </c>
      <c r="B1" s="124"/>
      <c r="C1" s="124"/>
    </row>
    <row r="2" spans="1:3" ht="25.5" customHeight="1" thickBot="1" x14ac:dyDescent="0.25">
      <c r="A2" s="35"/>
      <c r="B2" s="62" t="s">
        <v>100</v>
      </c>
      <c r="C2" s="52">
        <v>314000</v>
      </c>
    </row>
    <row r="3" spans="1:3" s="36" customFormat="1" ht="39" customHeight="1" thickBot="1" x14ac:dyDescent="0.25">
      <c r="A3" s="55" t="s">
        <v>0</v>
      </c>
      <c r="B3" s="65" t="s">
        <v>107</v>
      </c>
      <c r="C3" s="63" t="s">
        <v>113</v>
      </c>
    </row>
    <row r="4" spans="1:3" s="36" customFormat="1" ht="23.25" customHeight="1" x14ac:dyDescent="0.2">
      <c r="A4" s="56" t="s">
        <v>41</v>
      </c>
      <c r="B4" s="66">
        <v>14.03</v>
      </c>
      <c r="C4" s="69">
        <f>B4*C2</f>
        <v>4405420</v>
      </c>
    </row>
    <row r="5" spans="1:3" s="36" customFormat="1" ht="23.25" customHeight="1" x14ac:dyDescent="0.2">
      <c r="A5" s="57" t="s">
        <v>42</v>
      </c>
      <c r="B5" s="67">
        <v>15.12</v>
      </c>
      <c r="C5" s="42">
        <f>B5*C2</f>
        <v>4747680</v>
      </c>
    </row>
    <row r="6" spans="1:3" s="36" customFormat="1" ht="23.25" customHeight="1" x14ac:dyDescent="0.2">
      <c r="A6" s="57" t="s">
        <v>43</v>
      </c>
      <c r="B6" s="67">
        <v>17.48</v>
      </c>
      <c r="C6" s="42">
        <f>B6*C2</f>
        <v>5488720</v>
      </c>
    </row>
    <row r="7" spans="1:3" ht="23.25" customHeight="1" x14ac:dyDescent="0.2">
      <c r="A7" s="57" t="s">
        <v>30</v>
      </c>
      <c r="B7" s="67">
        <v>23.47</v>
      </c>
      <c r="C7" s="42">
        <f>B7*C2</f>
        <v>7369580</v>
      </c>
    </row>
    <row r="8" spans="1:3" ht="23.25" customHeight="1" x14ac:dyDescent="0.2">
      <c r="A8" s="57" t="s">
        <v>31</v>
      </c>
      <c r="B8" s="67">
        <v>28.16</v>
      </c>
      <c r="C8" s="42">
        <f>B8*C2</f>
        <v>8842240</v>
      </c>
    </row>
    <row r="9" spans="1:3" ht="23.25" customHeight="1" x14ac:dyDescent="0.2">
      <c r="A9" s="57" t="s">
        <v>32</v>
      </c>
      <c r="B9" s="67">
        <v>31.51</v>
      </c>
      <c r="C9" s="42">
        <f>B9*C2</f>
        <v>9894140</v>
      </c>
    </row>
    <row r="10" spans="1:3" ht="23.25" customHeight="1" x14ac:dyDescent="0.2">
      <c r="A10" s="57" t="s">
        <v>33</v>
      </c>
      <c r="B10" s="67">
        <v>34.909999999999997</v>
      </c>
      <c r="C10" s="42">
        <f>B10*C2</f>
        <v>10961739.999999998</v>
      </c>
    </row>
    <row r="11" spans="1:3" ht="23.25" customHeight="1" x14ac:dyDescent="0.2">
      <c r="A11" s="57" t="s">
        <v>34</v>
      </c>
      <c r="B11" s="67">
        <v>42.6</v>
      </c>
      <c r="C11" s="42">
        <f>B11*C2</f>
        <v>13376400</v>
      </c>
    </row>
    <row r="12" spans="1:3" ht="23.25" customHeight="1" x14ac:dyDescent="0.2">
      <c r="A12" s="57" t="s">
        <v>35</v>
      </c>
      <c r="B12" s="67">
        <v>54.04</v>
      </c>
      <c r="C12" s="42">
        <f>B12*C2</f>
        <v>16968560</v>
      </c>
    </row>
    <row r="13" spans="1:3" ht="23.25" customHeight="1" x14ac:dyDescent="0.2">
      <c r="A13" s="57" t="s">
        <v>36</v>
      </c>
      <c r="B13" s="67">
        <v>65.569999999999993</v>
      </c>
      <c r="C13" s="42">
        <f>B13*C2</f>
        <v>20588979.999999996</v>
      </c>
    </row>
    <row r="14" spans="1:3" ht="23.25" customHeight="1" x14ac:dyDescent="0.2">
      <c r="A14" s="57" t="s">
        <v>37</v>
      </c>
      <c r="B14" s="67">
        <v>79.03</v>
      </c>
      <c r="C14" s="42">
        <f>B14*C2</f>
        <v>24815420</v>
      </c>
    </row>
    <row r="15" spans="1:3" ht="23.25" customHeight="1" x14ac:dyDescent="0.2">
      <c r="A15" s="57" t="s">
        <v>38</v>
      </c>
      <c r="B15" s="67">
        <v>94.89</v>
      </c>
      <c r="C15" s="42">
        <f>B15*C2</f>
        <v>29795460</v>
      </c>
    </row>
    <row r="16" spans="1:3" ht="23.25" customHeight="1" x14ac:dyDescent="0.2">
      <c r="A16" s="57" t="s">
        <v>39</v>
      </c>
      <c r="B16" s="67">
        <v>114.62</v>
      </c>
      <c r="C16" s="42">
        <f>B16*C2</f>
        <v>35990680</v>
      </c>
    </row>
    <row r="17" spans="1:3" ht="23.25" customHeight="1" x14ac:dyDescent="0.2">
      <c r="A17" s="57" t="s">
        <v>105</v>
      </c>
      <c r="B17" s="67">
        <v>62.15</v>
      </c>
      <c r="C17" s="42">
        <f>B17*C2</f>
        <v>19515100</v>
      </c>
    </row>
    <row r="18" spans="1:3" ht="23.25" customHeight="1" x14ac:dyDescent="0.2">
      <c r="A18" s="57" t="s">
        <v>104</v>
      </c>
      <c r="B18" s="67">
        <v>109.12</v>
      </c>
      <c r="C18" s="42">
        <f>B18*C2</f>
        <v>34263680</v>
      </c>
    </row>
    <row r="19" spans="1:3" ht="23.25" customHeight="1" x14ac:dyDescent="0.2">
      <c r="A19" s="57" t="s">
        <v>109</v>
      </c>
      <c r="B19" s="67">
        <v>62.15</v>
      </c>
      <c r="C19" s="42">
        <f>B19*C2</f>
        <v>19515100</v>
      </c>
    </row>
    <row r="20" spans="1:3" ht="23.25" customHeight="1" x14ac:dyDescent="0.2">
      <c r="A20" s="57" t="s">
        <v>108</v>
      </c>
      <c r="B20" s="67">
        <v>42.6</v>
      </c>
      <c r="C20" s="42">
        <f>B20*C2</f>
        <v>13376400</v>
      </c>
    </row>
    <row r="21" spans="1:3" ht="23.25" customHeight="1" thickBot="1" x14ac:dyDescent="0.25">
      <c r="A21" s="58" t="s">
        <v>110</v>
      </c>
      <c r="B21" s="68">
        <v>79.03</v>
      </c>
      <c r="C21" s="44">
        <f>B21*C2</f>
        <v>24815420</v>
      </c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rightToLeft="1" workbookViewId="0">
      <selection activeCell="B9" sqref="B9"/>
    </sheetView>
  </sheetViews>
  <sheetFormatPr defaultRowHeight="21.75" x14ac:dyDescent="0.2"/>
  <cols>
    <col min="1" max="1" width="28.7109375" style="37" customWidth="1"/>
    <col min="2" max="2" width="19.7109375" style="38" customWidth="1"/>
    <col min="3" max="3" width="16.85546875" style="34" customWidth="1"/>
    <col min="4" max="16384" width="9.140625" style="34"/>
  </cols>
  <sheetData>
    <row r="1" spans="1:3" ht="33.75" customHeight="1" thickBot="1" x14ac:dyDescent="0.25">
      <c r="A1" s="124" t="s">
        <v>117</v>
      </c>
      <c r="B1" s="124"/>
      <c r="C1" s="124"/>
    </row>
    <row r="2" spans="1:3" ht="23.25" customHeight="1" thickBot="1" x14ac:dyDescent="0.25">
      <c r="A2" s="35"/>
      <c r="B2" s="62" t="s">
        <v>100</v>
      </c>
      <c r="C2" s="52">
        <v>306000</v>
      </c>
    </row>
    <row r="3" spans="1:3" s="36" customFormat="1" ht="39" customHeight="1" thickBot="1" x14ac:dyDescent="0.25">
      <c r="A3" s="55" t="s">
        <v>0</v>
      </c>
      <c r="B3" s="65" t="s">
        <v>107</v>
      </c>
      <c r="C3" s="63" t="s">
        <v>113</v>
      </c>
    </row>
    <row r="4" spans="1:3" s="36" customFormat="1" ht="26.25" customHeight="1" x14ac:dyDescent="0.2">
      <c r="A4" s="74" t="s">
        <v>118</v>
      </c>
      <c r="B4" s="75">
        <v>9.52</v>
      </c>
      <c r="C4" s="76">
        <f>B4*C2</f>
        <v>2913120</v>
      </c>
    </row>
    <row r="5" spans="1:3" s="36" customFormat="1" ht="26.25" customHeight="1" x14ac:dyDescent="0.2">
      <c r="A5" s="57" t="s">
        <v>43</v>
      </c>
      <c r="B5" s="67">
        <v>10.47</v>
      </c>
      <c r="C5" s="42">
        <f>B5*C2</f>
        <v>3203820</v>
      </c>
    </row>
    <row r="6" spans="1:3" s="36" customFormat="1" ht="26.25" customHeight="1" x14ac:dyDescent="0.2">
      <c r="A6" s="57" t="s">
        <v>119</v>
      </c>
      <c r="B6" s="67">
        <v>11.85</v>
      </c>
      <c r="C6" s="42">
        <f>B6*C2</f>
        <v>3626100</v>
      </c>
    </row>
    <row r="7" spans="1:3" ht="26.25" customHeight="1" x14ac:dyDescent="0.2">
      <c r="A7" s="57" t="s">
        <v>120</v>
      </c>
      <c r="B7" s="67">
        <v>12.78</v>
      </c>
      <c r="C7" s="42">
        <f>B7*C2</f>
        <v>3910680</v>
      </c>
    </row>
    <row r="8" spans="1:3" ht="26.25" customHeight="1" thickBot="1" x14ac:dyDescent="0.25">
      <c r="A8" s="58" t="s">
        <v>30</v>
      </c>
      <c r="B8" s="68">
        <v>15.11</v>
      </c>
      <c r="C8" s="44">
        <f>B8*C2</f>
        <v>4623660</v>
      </c>
    </row>
    <row r="10" spans="1:3" ht="22.5" thickBot="1" x14ac:dyDescent="0.25"/>
    <row r="11" spans="1:3" s="111" customFormat="1" ht="58.5" customHeight="1" thickBot="1" x14ac:dyDescent="0.25">
      <c r="A11" s="109" t="s">
        <v>0</v>
      </c>
      <c r="B11" s="110" t="s">
        <v>107</v>
      </c>
      <c r="C11" s="116" t="s">
        <v>113</v>
      </c>
    </row>
    <row r="12" spans="1:3" s="111" customFormat="1" ht="31.5" customHeight="1" x14ac:dyDescent="0.2">
      <c r="A12" s="112" t="s">
        <v>126</v>
      </c>
      <c r="B12" s="120">
        <f>8.5*1.15</f>
        <v>9.7749999999999986</v>
      </c>
      <c r="C12" s="118">
        <f>B12*C2</f>
        <v>2991149.9999999995</v>
      </c>
    </row>
    <row r="13" spans="1:3" s="111" customFormat="1" ht="31.5" customHeight="1" x14ac:dyDescent="0.2">
      <c r="A13" s="113" t="s">
        <v>127</v>
      </c>
      <c r="B13" s="121">
        <f>10.5*1.15</f>
        <v>12.074999999999999</v>
      </c>
      <c r="C13" s="119">
        <f>B13*C2</f>
        <v>3694950</v>
      </c>
    </row>
    <row r="14" spans="1:3" s="111" customFormat="1" ht="31.5" customHeight="1" thickBot="1" x14ac:dyDescent="0.25">
      <c r="A14" s="114" t="s">
        <v>128</v>
      </c>
      <c r="B14" s="115">
        <f>12*1.15</f>
        <v>13.799999999999999</v>
      </c>
      <c r="C14" s="117">
        <f>B14*C2</f>
        <v>4222800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rightToLeft="1" workbookViewId="0">
      <selection activeCell="D10" sqref="D10"/>
    </sheetView>
  </sheetViews>
  <sheetFormatPr defaultRowHeight="21.75" x14ac:dyDescent="0.2"/>
  <cols>
    <col min="1" max="1" width="29.140625" style="37" customWidth="1"/>
    <col min="2" max="2" width="17.42578125" style="37" hidden="1" customWidth="1"/>
    <col min="3" max="3" width="19" style="34" customWidth="1"/>
    <col min="4" max="4" width="14.85546875" style="34" customWidth="1"/>
    <col min="5" max="16384" width="9.140625" style="34"/>
  </cols>
  <sheetData>
    <row r="1" spans="1:6" ht="51.75" customHeight="1" thickBot="1" x14ac:dyDescent="0.25">
      <c r="A1" s="124" t="s">
        <v>111</v>
      </c>
      <c r="B1" s="124"/>
      <c r="C1" s="124"/>
      <c r="D1" s="124"/>
      <c r="E1" s="124"/>
      <c r="F1" s="124"/>
    </row>
    <row r="2" spans="1:6" ht="38.25" customHeight="1" thickBot="1" x14ac:dyDescent="0.25">
      <c r="B2" s="39" t="s">
        <v>56</v>
      </c>
      <c r="C2" s="61" t="s">
        <v>100</v>
      </c>
      <c r="D2" s="52">
        <v>335000</v>
      </c>
    </row>
    <row r="3" spans="1:6" s="36" customFormat="1" ht="39.75" customHeight="1" x14ac:dyDescent="0.2">
      <c r="A3" s="47" t="s">
        <v>44</v>
      </c>
      <c r="B3" s="48" t="s">
        <v>45</v>
      </c>
      <c r="C3" s="59" t="s">
        <v>129</v>
      </c>
      <c r="D3" s="60" t="s">
        <v>113</v>
      </c>
    </row>
    <row r="4" spans="1:6" ht="25.5" customHeight="1" x14ac:dyDescent="0.2">
      <c r="A4" s="49" t="s">
        <v>47</v>
      </c>
      <c r="B4" s="41"/>
      <c r="C4" s="53"/>
      <c r="D4" s="42">
        <f>C4*D2</f>
        <v>0</v>
      </c>
    </row>
    <row r="5" spans="1:6" ht="25.5" customHeight="1" x14ac:dyDescent="0.2">
      <c r="A5" s="50" t="s">
        <v>48</v>
      </c>
      <c r="B5" s="41"/>
      <c r="C5" s="53"/>
      <c r="D5" s="42">
        <f>C5*D2</f>
        <v>0</v>
      </c>
    </row>
    <row r="6" spans="1:6" ht="25.5" customHeight="1" x14ac:dyDescent="0.2">
      <c r="A6" s="50" t="s">
        <v>49</v>
      </c>
      <c r="B6" s="41"/>
      <c r="C6" s="122">
        <v>16</v>
      </c>
      <c r="D6" s="42">
        <f>C6*D2</f>
        <v>5360000</v>
      </c>
    </row>
    <row r="7" spans="1:6" ht="25.5" customHeight="1" x14ac:dyDescent="0.2">
      <c r="A7" s="50" t="s">
        <v>50</v>
      </c>
      <c r="B7" s="41"/>
      <c r="C7" s="122">
        <v>17</v>
      </c>
      <c r="D7" s="42">
        <f>C7*D2</f>
        <v>5695000</v>
      </c>
    </row>
    <row r="8" spans="1:6" ht="25.5" customHeight="1" x14ac:dyDescent="0.2">
      <c r="A8" s="50" t="s">
        <v>51</v>
      </c>
      <c r="B8" s="41"/>
      <c r="C8" s="122">
        <v>24</v>
      </c>
      <c r="D8" s="42">
        <f>C8*D2</f>
        <v>8040000</v>
      </c>
    </row>
    <row r="9" spans="1:6" ht="25.5" customHeight="1" x14ac:dyDescent="0.2">
      <c r="A9" s="50" t="s">
        <v>52</v>
      </c>
      <c r="B9" s="41"/>
      <c r="C9" s="122">
        <v>30</v>
      </c>
      <c r="D9" s="42">
        <f>C9*D2</f>
        <v>10050000</v>
      </c>
    </row>
    <row r="10" spans="1:6" ht="25.5" customHeight="1" x14ac:dyDescent="0.2">
      <c r="A10" s="50" t="s">
        <v>53</v>
      </c>
      <c r="B10" s="41"/>
      <c r="C10" s="122">
        <v>56</v>
      </c>
      <c r="D10" s="42">
        <f>C10*D2</f>
        <v>18760000</v>
      </c>
    </row>
    <row r="11" spans="1:6" ht="25.5" customHeight="1" thickBot="1" x14ac:dyDescent="0.25">
      <c r="A11" s="51" t="s">
        <v>54</v>
      </c>
      <c r="B11" s="43"/>
      <c r="C11" s="123">
        <v>71</v>
      </c>
      <c r="D11" s="44">
        <f>C11*D2</f>
        <v>23785000</v>
      </c>
    </row>
    <row r="12" spans="1:6" x14ac:dyDescent="0.2">
      <c r="A12" s="45"/>
      <c r="B12" s="45" t="s">
        <v>55</v>
      </c>
      <c r="C12" s="46"/>
      <c r="D12" s="46"/>
    </row>
  </sheetData>
  <mergeCells count="1">
    <mergeCell ref="A1:F1"/>
  </mergeCells>
  <pageMargins left="0.19685039370078741" right="0.19685039370078741" top="0.35433070866141736" bottom="0.27559055118110237" header="0.15748031496062992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rightToLeft="1" tabSelected="1" workbookViewId="0">
      <selection activeCell="A11" sqref="A11:XFD11"/>
    </sheetView>
  </sheetViews>
  <sheetFormatPr defaultRowHeight="24" customHeight="1" x14ac:dyDescent="0.2"/>
  <cols>
    <col min="1" max="1" width="23.5703125" style="54" customWidth="1"/>
    <col min="2" max="2" width="23.85546875" style="54" customWidth="1"/>
    <col min="3" max="3" width="21" style="54" customWidth="1"/>
    <col min="4" max="16384" width="9.140625" style="54"/>
  </cols>
  <sheetData>
    <row r="2" spans="1:5" ht="33.75" customHeight="1" thickBot="1" x14ac:dyDescent="0.25">
      <c r="A2" s="124" t="s">
        <v>112</v>
      </c>
      <c r="B2" s="124"/>
      <c r="C2" s="124"/>
      <c r="D2" s="124"/>
      <c r="E2" s="124"/>
    </row>
    <row r="3" spans="1:5" ht="24" customHeight="1" thickBot="1" x14ac:dyDescent="0.25">
      <c r="A3" s="35"/>
      <c r="B3" s="62" t="s">
        <v>100</v>
      </c>
      <c r="C3" s="52">
        <v>324000</v>
      </c>
      <c r="D3" s="34"/>
      <c r="E3" s="34"/>
    </row>
    <row r="4" spans="1:5" ht="39.75" customHeight="1" thickBot="1" x14ac:dyDescent="0.25">
      <c r="A4" s="55" t="s">
        <v>0</v>
      </c>
      <c r="B4" s="65" t="s">
        <v>102</v>
      </c>
      <c r="C4" s="64" t="s">
        <v>113</v>
      </c>
      <c r="D4" s="36"/>
      <c r="E4" s="36"/>
    </row>
    <row r="5" spans="1:5" ht="26.25" customHeight="1" x14ac:dyDescent="0.2">
      <c r="A5" s="56" t="s">
        <v>16</v>
      </c>
      <c r="B5" s="66">
        <v>38.51</v>
      </c>
      <c r="C5" s="70">
        <f>B5*C3</f>
        <v>12477240</v>
      </c>
      <c r="D5" s="36"/>
      <c r="E5" s="36"/>
    </row>
    <row r="6" spans="1:5" ht="26.25" customHeight="1" x14ac:dyDescent="0.2">
      <c r="A6" s="57" t="s">
        <v>115</v>
      </c>
      <c r="B6" s="67">
        <v>42.8</v>
      </c>
      <c r="C6" s="71">
        <f>B6*C3</f>
        <v>13867200</v>
      </c>
      <c r="D6" s="36"/>
      <c r="E6" s="36"/>
    </row>
    <row r="7" spans="1:5" ht="26.25" customHeight="1" x14ac:dyDescent="0.2">
      <c r="A7" s="57" t="s">
        <v>18</v>
      </c>
      <c r="B7" s="67">
        <v>47.07</v>
      </c>
      <c r="C7" s="71">
        <f>B7*C3</f>
        <v>15250680</v>
      </c>
      <c r="D7" s="36"/>
      <c r="E7" s="36"/>
    </row>
    <row r="8" spans="1:5" ht="26.25" customHeight="1" x14ac:dyDescent="0.2">
      <c r="A8" s="57" t="s">
        <v>114</v>
      </c>
      <c r="B8" s="67">
        <v>57.76</v>
      </c>
      <c r="C8" s="71">
        <f>B8*C3</f>
        <v>18714240</v>
      </c>
      <c r="D8" s="34"/>
      <c r="E8" s="34"/>
    </row>
    <row r="9" spans="1:5" ht="26.25" customHeight="1" x14ac:dyDescent="0.2">
      <c r="A9" s="57" t="s">
        <v>20</v>
      </c>
      <c r="B9" s="67">
        <v>62.05</v>
      </c>
      <c r="C9" s="71">
        <f>B9*C3</f>
        <v>20104200</v>
      </c>
      <c r="D9" s="34"/>
      <c r="E9" s="34"/>
    </row>
    <row r="10" spans="1:5" ht="26.25" customHeight="1" x14ac:dyDescent="0.2">
      <c r="A10" s="57" t="s">
        <v>21</v>
      </c>
      <c r="B10" s="67">
        <v>70.599999999999994</v>
      </c>
      <c r="C10" s="71">
        <f>B10*C3</f>
        <v>22874400</v>
      </c>
      <c r="D10" s="34"/>
      <c r="E10" s="34"/>
    </row>
    <row r="11" spans="1:5" ht="26.25" customHeight="1" x14ac:dyDescent="0.2">
      <c r="A11" s="57" t="s">
        <v>22</v>
      </c>
      <c r="B11" s="67">
        <v>83.44</v>
      </c>
      <c r="C11" s="71">
        <f>B11*C3</f>
        <v>27034560</v>
      </c>
      <c r="D11" s="34"/>
      <c r="E11" s="34"/>
    </row>
    <row r="12" spans="1:5" ht="26.25" customHeight="1" x14ac:dyDescent="0.2">
      <c r="A12" s="57" t="s">
        <v>23</v>
      </c>
      <c r="B12" s="73">
        <v>92</v>
      </c>
      <c r="C12" s="71">
        <f>B12*C3</f>
        <v>29808000</v>
      </c>
      <c r="D12" s="34"/>
      <c r="E12" s="34"/>
    </row>
    <row r="13" spans="1:5" ht="26.25" customHeight="1" x14ac:dyDescent="0.2">
      <c r="A13" s="57" t="s">
        <v>24</v>
      </c>
      <c r="B13" s="67">
        <v>126.23</v>
      </c>
      <c r="C13" s="71">
        <f>B13*C3</f>
        <v>40898520</v>
      </c>
      <c r="D13" s="34"/>
      <c r="E13" s="34"/>
    </row>
    <row r="14" spans="1:5" ht="26.25" customHeight="1" x14ac:dyDescent="0.2">
      <c r="A14" s="57" t="s">
        <v>25</v>
      </c>
      <c r="B14" s="67">
        <v>139.07</v>
      </c>
      <c r="C14" s="71">
        <f>B14*C3</f>
        <v>45058680</v>
      </c>
    </row>
    <row r="15" spans="1:5" ht="26.25" customHeight="1" thickBot="1" x14ac:dyDescent="0.25">
      <c r="A15" s="58" t="s">
        <v>26</v>
      </c>
      <c r="B15" s="68">
        <v>154.05000000000001</v>
      </c>
      <c r="C15" s="72">
        <f>B15*C3</f>
        <v>49912200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rightToLeft="1" zoomScaleNormal="100" workbookViewId="0">
      <selection activeCell="C3" sqref="C3"/>
    </sheetView>
  </sheetViews>
  <sheetFormatPr defaultRowHeight="21.75" x14ac:dyDescent="0.2"/>
  <cols>
    <col min="1" max="1" width="29.140625" style="37" customWidth="1"/>
    <col min="2" max="3" width="23.85546875" style="34" customWidth="1"/>
    <col min="4" max="16384" width="9.140625" style="34"/>
  </cols>
  <sheetData>
    <row r="1" spans="1:3" ht="38.25" customHeight="1" thickBot="1" x14ac:dyDescent="0.25">
      <c r="A1" s="125" t="s">
        <v>125</v>
      </c>
      <c r="B1" s="125"/>
      <c r="C1" s="125"/>
    </row>
    <row r="2" spans="1:3" ht="38.25" customHeight="1" thickBot="1" x14ac:dyDescent="0.25">
      <c r="B2" s="40" t="s">
        <v>100</v>
      </c>
      <c r="C2" s="52">
        <v>314000</v>
      </c>
    </row>
    <row r="3" spans="1:3" s="36" customFormat="1" ht="39.75" customHeight="1" thickBot="1" x14ac:dyDescent="0.25">
      <c r="A3" s="55" t="s">
        <v>57</v>
      </c>
      <c r="B3" s="65" t="s">
        <v>122</v>
      </c>
      <c r="C3" s="63" t="s">
        <v>121</v>
      </c>
    </row>
    <row r="4" spans="1:3" ht="30" customHeight="1" x14ac:dyDescent="0.2">
      <c r="A4" s="80">
        <v>4</v>
      </c>
      <c r="B4" s="82">
        <v>112</v>
      </c>
      <c r="C4" s="81">
        <f>C2*B4</f>
        <v>35168000</v>
      </c>
    </row>
    <row r="5" spans="1:3" ht="30" customHeight="1" x14ac:dyDescent="0.2">
      <c r="A5" s="78">
        <v>6</v>
      </c>
      <c r="B5" s="83">
        <v>141</v>
      </c>
      <c r="C5" s="81">
        <f>C2*B5</f>
        <v>44274000</v>
      </c>
    </row>
    <row r="6" spans="1:3" ht="30" customHeight="1" x14ac:dyDescent="0.2">
      <c r="A6" s="78">
        <v>8</v>
      </c>
      <c r="B6" s="83">
        <v>178</v>
      </c>
      <c r="C6" s="81">
        <f>C2*B6</f>
        <v>55892000</v>
      </c>
    </row>
    <row r="7" spans="1:3" ht="30" customHeight="1" thickBot="1" x14ac:dyDescent="0.25">
      <c r="A7" s="79">
        <v>12</v>
      </c>
      <c r="B7" s="84">
        <v>236</v>
      </c>
      <c r="C7" s="85">
        <f>C2*B7</f>
        <v>74104000</v>
      </c>
    </row>
    <row r="8" spans="1:3" x14ac:dyDescent="0.2">
      <c r="A8" s="77"/>
    </row>
  </sheetData>
  <mergeCells count="1">
    <mergeCell ref="A1:C1"/>
  </mergeCells>
  <pageMargins left="0.19685039370078741" right="0.43307086614173229" top="0.31496062992125984" bottom="0.43307086614173229" header="0.15748031496062992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zoomScaleNormal="100" workbookViewId="0">
      <selection activeCell="D3" sqref="D3"/>
    </sheetView>
  </sheetViews>
  <sheetFormatPr defaultRowHeight="21.75" x14ac:dyDescent="0.2"/>
  <cols>
    <col min="1" max="1" width="29.140625" style="3" customWidth="1"/>
    <col min="2" max="2" width="18.5703125" style="3" hidden="1" customWidth="1"/>
    <col min="3" max="3" width="19.7109375" style="3" hidden="1" customWidth="1"/>
    <col min="4" max="4" width="25.28515625" style="13" customWidth="1"/>
    <col min="5" max="5" width="31.140625" style="11" customWidth="1"/>
    <col min="6" max="6" width="18.5703125" style="1" customWidth="1"/>
    <col min="7" max="7" width="16.140625" style="1" customWidth="1"/>
    <col min="8" max="8" width="17.42578125" style="1" customWidth="1"/>
    <col min="9" max="16384" width="9.140625" style="1"/>
  </cols>
  <sheetData>
    <row r="1" spans="1:11" ht="30.75" customHeight="1" thickBot="1" x14ac:dyDescent="0.25">
      <c r="A1" s="126" t="s">
        <v>124</v>
      </c>
      <c r="B1" s="126"/>
      <c r="C1" s="126"/>
      <c r="D1" s="126"/>
      <c r="E1" s="126"/>
      <c r="F1" s="126"/>
      <c r="G1" s="126"/>
      <c r="H1" s="18"/>
      <c r="I1" s="18"/>
      <c r="J1" s="18"/>
      <c r="K1" s="18"/>
    </row>
    <row r="2" spans="1:11" ht="30.75" customHeight="1" thickBot="1" x14ac:dyDescent="0.25">
      <c r="A2" s="23" t="s">
        <v>100</v>
      </c>
      <c r="B2" s="22"/>
      <c r="C2" s="22"/>
      <c r="D2" s="86">
        <v>306000</v>
      </c>
      <c r="E2" s="22"/>
      <c r="F2" s="22"/>
      <c r="G2" s="18"/>
      <c r="H2" s="18"/>
      <c r="I2" s="18"/>
      <c r="J2" s="18"/>
    </row>
    <row r="3" spans="1:11" s="7" customFormat="1" ht="39.75" customHeight="1" thickBot="1" x14ac:dyDescent="0.25">
      <c r="A3" s="29" t="s">
        <v>0</v>
      </c>
      <c r="B3" s="30" t="s">
        <v>40</v>
      </c>
      <c r="C3" s="31" t="s">
        <v>46</v>
      </c>
      <c r="D3" s="32" t="s">
        <v>101</v>
      </c>
      <c r="E3" s="33" t="s">
        <v>123</v>
      </c>
    </row>
    <row r="4" spans="1:11" ht="19.5" customHeight="1" x14ac:dyDescent="0.2">
      <c r="A4" s="24" t="s">
        <v>106</v>
      </c>
      <c r="B4" s="20"/>
      <c r="C4" s="21"/>
      <c r="D4" s="87">
        <v>115</v>
      </c>
      <c r="E4" s="93">
        <f>D4*D2</f>
        <v>35190000</v>
      </c>
    </row>
    <row r="5" spans="1:11" ht="19.5" customHeight="1" x14ac:dyDescent="0.2">
      <c r="A5" s="24" t="s">
        <v>58</v>
      </c>
      <c r="B5" s="20"/>
      <c r="C5" s="21"/>
      <c r="D5" s="88">
        <v>144</v>
      </c>
      <c r="E5" s="93">
        <f>D5*D2</f>
        <v>44064000</v>
      </c>
    </row>
    <row r="6" spans="1:11" ht="19.5" customHeight="1" x14ac:dyDescent="0.2">
      <c r="A6" s="25" t="s">
        <v>59</v>
      </c>
      <c r="B6" s="19"/>
      <c r="C6" s="17"/>
      <c r="D6" s="89">
        <v>199</v>
      </c>
      <c r="E6" s="94">
        <f>D6*D2</f>
        <v>60894000</v>
      </c>
    </row>
    <row r="7" spans="1:11" ht="19.5" customHeight="1" x14ac:dyDescent="0.2">
      <c r="A7" s="25" t="s">
        <v>60</v>
      </c>
      <c r="B7" s="19"/>
      <c r="C7" s="17"/>
      <c r="D7" s="89">
        <v>239</v>
      </c>
      <c r="E7" s="94">
        <f>D7*D2</f>
        <v>73134000</v>
      </c>
    </row>
    <row r="8" spans="1:11" ht="19.5" customHeight="1" x14ac:dyDescent="0.2">
      <c r="A8" s="25" t="s">
        <v>61</v>
      </c>
      <c r="B8" s="19"/>
      <c r="C8" s="17"/>
      <c r="D8" s="89">
        <v>432</v>
      </c>
      <c r="E8" s="94">
        <f>D8*D2</f>
        <v>132192000</v>
      </c>
    </row>
    <row r="9" spans="1:11" ht="19.5" customHeight="1" x14ac:dyDescent="0.2">
      <c r="A9" s="27" t="s">
        <v>69</v>
      </c>
      <c r="B9" s="19"/>
      <c r="C9" s="17"/>
      <c r="D9" s="90">
        <v>147</v>
      </c>
      <c r="E9" s="95">
        <f>D9*D2</f>
        <v>44982000</v>
      </c>
    </row>
    <row r="10" spans="1:11" ht="19.5" customHeight="1" x14ac:dyDescent="0.2">
      <c r="A10" s="27" t="s">
        <v>62</v>
      </c>
      <c r="B10" s="19"/>
      <c r="C10" s="17"/>
      <c r="D10" s="90">
        <v>192</v>
      </c>
      <c r="E10" s="95">
        <f>D10*D2</f>
        <v>58752000</v>
      </c>
    </row>
    <row r="11" spans="1:11" ht="19.5" customHeight="1" x14ac:dyDescent="0.2">
      <c r="A11" s="27" t="s">
        <v>63</v>
      </c>
      <c r="B11" s="19"/>
      <c r="C11" s="17"/>
      <c r="D11" s="90">
        <v>244</v>
      </c>
      <c r="E11" s="95">
        <f>D11*D2</f>
        <v>74664000</v>
      </c>
    </row>
    <row r="12" spans="1:11" ht="19.5" customHeight="1" x14ac:dyDescent="0.2">
      <c r="A12" s="27" t="s">
        <v>64</v>
      </c>
      <c r="B12" s="19"/>
      <c r="C12" s="17"/>
      <c r="D12" s="90">
        <v>385</v>
      </c>
      <c r="E12" s="95">
        <f>D12*D2</f>
        <v>117810000</v>
      </c>
    </row>
    <row r="13" spans="1:11" ht="19.5" customHeight="1" x14ac:dyDescent="0.2">
      <c r="A13" s="27" t="s">
        <v>65</v>
      </c>
      <c r="B13" s="19"/>
      <c r="C13" s="17"/>
      <c r="D13" s="90">
        <v>718</v>
      </c>
      <c r="E13" s="95">
        <f>D13*D2</f>
        <v>219708000</v>
      </c>
    </row>
    <row r="14" spans="1:11" ht="31.5" customHeight="1" x14ac:dyDescent="0.2">
      <c r="A14" s="26" t="s">
        <v>66</v>
      </c>
      <c r="B14" s="19"/>
      <c r="C14" s="17"/>
      <c r="D14" s="91">
        <v>357</v>
      </c>
      <c r="E14" s="96">
        <f>D14*D2</f>
        <v>109242000</v>
      </c>
    </row>
    <row r="15" spans="1:11" ht="31.5" customHeight="1" x14ac:dyDescent="0.2">
      <c r="A15" s="26" t="s">
        <v>67</v>
      </c>
      <c r="B15" s="19"/>
      <c r="C15" s="17"/>
      <c r="D15" s="91">
        <v>502</v>
      </c>
      <c r="E15" s="96">
        <f>D15*D2</f>
        <v>153612000</v>
      </c>
    </row>
    <row r="16" spans="1:11" ht="31.5" customHeight="1" thickBot="1" x14ac:dyDescent="0.25">
      <c r="A16" s="28" t="s">
        <v>68</v>
      </c>
      <c r="B16" s="19"/>
      <c r="C16" s="17"/>
      <c r="D16" s="92">
        <v>882</v>
      </c>
      <c r="E16" s="97">
        <f>D16*D2</f>
        <v>269892000</v>
      </c>
    </row>
  </sheetData>
  <mergeCells count="1">
    <mergeCell ref="A1:G1"/>
  </mergeCells>
  <pageMargins left="0.2" right="0.21" top="0.26" bottom="0.23" header="0.17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rightToLeft="1" workbookViewId="0">
      <selection activeCell="J3" sqref="J3"/>
    </sheetView>
  </sheetViews>
  <sheetFormatPr defaultRowHeight="12.75" x14ac:dyDescent="0.2"/>
  <cols>
    <col min="1" max="8" width="9.140625" style="98"/>
    <col min="9" max="9" width="9.85546875" style="98" customWidth="1"/>
    <col min="10" max="10" width="22.140625" style="98" customWidth="1"/>
    <col min="11" max="16384" width="9.140625" style="98"/>
  </cols>
  <sheetData>
    <row r="2" spans="2:10" ht="24" customHeight="1" thickBot="1" x14ac:dyDescent="0.25">
      <c r="J2" s="100" t="s">
        <v>100</v>
      </c>
    </row>
    <row r="3" spans="2:10" ht="24" customHeight="1" thickBot="1" x14ac:dyDescent="0.25">
      <c r="B3" s="137" t="s">
        <v>70</v>
      </c>
      <c r="C3" s="138"/>
      <c r="D3" s="139" t="s">
        <v>71</v>
      </c>
      <c r="E3" s="140"/>
      <c r="F3" s="141" t="s">
        <v>72</v>
      </c>
      <c r="G3" s="141"/>
      <c r="H3" s="141"/>
      <c r="I3" s="102" t="s">
        <v>103</v>
      </c>
      <c r="J3" s="103">
        <v>306000</v>
      </c>
    </row>
    <row r="4" spans="2:10" ht="25.5" x14ac:dyDescent="0.2">
      <c r="B4" s="142" t="s">
        <v>73</v>
      </c>
      <c r="C4" s="143"/>
      <c r="D4" s="144" t="s">
        <v>74</v>
      </c>
      <c r="E4" s="145"/>
      <c r="F4" s="146" t="s">
        <v>75</v>
      </c>
      <c r="G4" s="146"/>
      <c r="H4" s="146"/>
      <c r="I4" s="104">
        <v>5.01</v>
      </c>
      <c r="J4" s="105">
        <f>I4*J3</f>
        <v>1533060</v>
      </c>
    </row>
    <row r="5" spans="2:10" ht="25.5" x14ac:dyDescent="0.2">
      <c r="B5" s="131" t="s">
        <v>76</v>
      </c>
      <c r="C5" s="132"/>
      <c r="D5" s="135" t="s">
        <v>77</v>
      </c>
      <c r="E5" s="136"/>
      <c r="F5" s="134" t="s">
        <v>78</v>
      </c>
      <c r="G5" s="134"/>
      <c r="H5" s="134"/>
      <c r="I5" s="101">
        <v>28.49</v>
      </c>
      <c r="J5" s="106">
        <f>I5*J3</f>
        <v>8717940</v>
      </c>
    </row>
    <row r="6" spans="2:10" ht="25.5" x14ac:dyDescent="0.2">
      <c r="B6" s="131" t="s">
        <v>79</v>
      </c>
      <c r="C6" s="132"/>
      <c r="D6" s="135" t="s">
        <v>80</v>
      </c>
      <c r="E6" s="136"/>
      <c r="F6" s="134" t="s">
        <v>75</v>
      </c>
      <c r="G6" s="134"/>
      <c r="H6" s="134"/>
      <c r="I6" s="101">
        <v>6.23</v>
      </c>
      <c r="J6" s="106">
        <f>I6*J3</f>
        <v>1906380.0000000002</v>
      </c>
    </row>
    <row r="7" spans="2:10" ht="25.5" x14ac:dyDescent="0.2">
      <c r="B7" s="131" t="s">
        <v>81</v>
      </c>
      <c r="C7" s="132"/>
      <c r="D7" s="135" t="s">
        <v>82</v>
      </c>
      <c r="E7" s="136"/>
      <c r="F7" s="134" t="s">
        <v>78</v>
      </c>
      <c r="G7" s="134"/>
      <c r="H7" s="134"/>
      <c r="I7" s="101">
        <v>36.97</v>
      </c>
      <c r="J7" s="106">
        <f>I7*J3</f>
        <v>11312820</v>
      </c>
    </row>
    <row r="8" spans="2:10" ht="25.5" x14ac:dyDescent="0.2">
      <c r="B8" s="131" t="s">
        <v>83</v>
      </c>
      <c r="C8" s="132"/>
      <c r="D8" s="135" t="s">
        <v>84</v>
      </c>
      <c r="E8" s="136"/>
      <c r="F8" s="134" t="s">
        <v>75</v>
      </c>
      <c r="G8" s="134"/>
      <c r="H8" s="134"/>
      <c r="I8" s="101">
        <v>15.52</v>
      </c>
      <c r="J8" s="106">
        <f>I8*J3</f>
        <v>4749120</v>
      </c>
    </row>
    <row r="9" spans="2:10" ht="25.5" x14ac:dyDescent="0.2">
      <c r="B9" s="131" t="s">
        <v>85</v>
      </c>
      <c r="C9" s="132"/>
      <c r="D9" s="135" t="s">
        <v>86</v>
      </c>
      <c r="E9" s="136"/>
      <c r="F9" s="134" t="s">
        <v>78</v>
      </c>
      <c r="G9" s="134"/>
      <c r="H9" s="134"/>
      <c r="I9" s="101">
        <v>48.43</v>
      </c>
      <c r="J9" s="106">
        <f>I9*J3</f>
        <v>14819580</v>
      </c>
    </row>
    <row r="10" spans="2:10" ht="25.5" x14ac:dyDescent="0.2">
      <c r="B10" s="131" t="s">
        <v>87</v>
      </c>
      <c r="C10" s="132"/>
      <c r="D10" s="135" t="s">
        <v>88</v>
      </c>
      <c r="E10" s="136"/>
      <c r="F10" s="134" t="s">
        <v>75</v>
      </c>
      <c r="G10" s="134"/>
      <c r="H10" s="134"/>
      <c r="I10" s="101">
        <v>23.28</v>
      </c>
      <c r="J10" s="106">
        <f>I10*J3</f>
        <v>7123680</v>
      </c>
    </row>
    <row r="11" spans="2:10" ht="25.5" x14ac:dyDescent="0.2">
      <c r="B11" s="131" t="s">
        <v>89</v>
      </c>
      <c r="C11" s="132"/>
      <c r="D11" s="135" t="s">
        <v>90</v>
      </c>
      <c r="E11" s="136"/>
      <c r="F11" s="134" t="s">
        <v>78</v>
      </c>
      <c r="G11" s="134"/>
      <c r="H11" s="134"/>
      <c r="I11" s="101">
        <v>141.35</v>
      </c>
      <c r="J11" s="106">
        <f>I11*J3</f>
        <v>43253100</v>
      </c>
    </row>
    <row r="12" spans="2:10" ht="25.5" x14ac:dyDescent="0.2">
      <c r="B12" s="131" t="s">
        <v>91</v>
      </c>
      <c r="C12" s="132"/>
      <c r="D12" s="133" t="s">
        <v>92</v>
      </c>
      <c r="E12" s="134"/>
      <c r="F12" s="134" t="s">
        <v>93</v>
      </c>
      <c r="G12" s="134"/>
      <c r="H12" s="134"/>
      <c r="I12" s="101">
        <v>2.4</v>
      </c>
      <c r="J12" s="106">
        <f>I12*J3</f>
        <v>734400</v>
      </c>
    </row>
    <row r="13" spans="2:10" ht="25.5" x14ac:dyDescent="0.2">
      <c r="B13" s="131" t="s">
        <v>94</v>
      </c>
      <c r="C13" s="132"/>
      <c r="D13" s="133" t="s">
        <v>92</v>
      </c>
      <c r="E13" s="134"/>
      <c r="F13" s="134" t="s">
        <v>95</v>
      </c>
      <c r="G13" s="134"/>
      <c r="H13" s="134"/>
      <c r="I13" s="101">
        <v>2.4</v>
      </c>
      <c r="J13" s="106">
        <f>I13*J3</f>
        <v>734400</v>
      </c>
    </row>
    <row r="14" spans="2:10" ht="25.5" x14ac:dyDescent="0.2">
      <c r="B14" s="131" t="s">
        <v>96</v>
      </c>
      <c r="C14" s="132"/>
      <c r="D14" s="133" t="s">
        <v>92</v>
      </c>
      <c r="E14" s="134"/>
      <c r="F14" s="134" t="s">
        <v>97</v>
      </c>
      <c r="G14" s="134"/>
      <c r="H14" s="134"/>
      <c r="I14" s="101">
        <v>4.5</v>
      </c>
      <c r="J14" s="106">
        <f>I14*J3</f>
        <v>1377000</v>
      </c>
    </row>
    <row r="15" spans="2:10" ht="26.25" thickBot="1" x14ac:dyDescent="0.25">
      <c r="B15" s="128" t="s">
        <v>98</v>
      </c>
      <c r="C15" s="129"/>
      <c r="D15" s="130" t="s">
        <v>92</v>
      </c>
      <c r="E15" s="127"/>
      <c r="F15" s="127" t="s">
        <v>99</v>
      </c>
      <c r="G15" s="127"/>
      <c r="H15" s="127"/>
      <c r="I15" s="107">
        <v>70.849999999999994</v>
      </c>
      <c r="J15" s="108">
        <f>I15*J3</f>
        <v>21680100</v>
      </c>
    </row>
    <row r="16" spans="2:10" x14ac:dyDescent="0.2">
      <c r="J16" s="99"/>
    </row>
  </sheetData>
  <mergeCells count="39">
    <mergeCell ref="B3:C3"/>
    <mergeCell ref="D3:E3"/>
    <mergeCell ref="F3:H3"/>
    <mergeCell ref="B4:C4"/>
    <mergeCell ref="D4:E4"/>
    <mergeCell ref="F4:H4"/>
    <mergeCell ref="B5:C5"/>
    <mergeCell ref="D5:E5"/>
    <mergeCell ref="F5:H5"/>
    <mergeCell ref="B6:C6"/>
    <mergeCell ref="D6:E6"/>
    <mergeCell ref="F6:H6"/>
    <mergeCell ref="B9:C9"/>
    <mergeCell ref="D9:E9"/>
    <mergeCell ref="F9:H9"/>
    <mergeCell ref="B10:C10"/>
    <mergeCell ref="B7:C7"/>
    <mergeCell ref="D7:E7"/>
    <mergeCell ref="F7:H7"/>
    <mergeCell ref="B8:C8"/>
    <mergeCell ref="D8:E8"/>
    <mergeCell ref="F8:H8"/>
    <mergeCell ref="D10:E10"/>
    <mergeCell ref="F10:H10"/>
    <mergeCell ref="B13:C13"/>
    <mergeCell ref="D13:E13"/>
    <mergeCell ref="F13:H13"/>
    <mergeCell ref="B11:C11"/>
    <mergeCell ref="D11:E11"/>
    <mergeCell ref="F11:H11"/>
    <mergeCell ref="B12:C12"/>
    <mergeCell ref="D12:E12"/>
    <mergeCell ref="F12:H12"/>
    <mergeCell ref="F15:H15"/>
    <mergeCell ref="B15:C15"/>
    <mergeCell ref="D15:E15"/>
    <mergeCell ref="B14:C14"/>
    <mergeCell ref="D14:E14"/>
    <mergeCell ref="F14:H14"/>
  </mergeCells>
  <pageMargins left="0.24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Sheet1 (2)</vt:lpstr>
      <vt:lpstr>خازن گازی و سه فاز 440</vt:lpstr>
      <vt:lpstr>تکفاز</vt:lpstr>
      <vt:lpstr>کنتاکتور</vt:lpstr>
      <vt:lpstr>باکس </vt:lpstr>
      <vt:lpstr>رگولاتور</vt:lpstr>
      <vt:lpstr>راکتور</vt:lpstr>
      <vt:lpstr>فن فیلتر </vt:lpstr>
      <vt:lpstr>'خازن گازی و سه فاز 440'!Print_Area</vt:lpstr>
      <vt:lpstr>رگولاتور!Print_Area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 User!</dc:creator>
  <cp:lastModifiedBy>Ms Kazemi</cp:lastModifiedBy>
  <cp:lastPrinted>2021-07-13T09:36:14Z</cp:lastPrinted>
  <dcterms:created xsi:type="dcterms:W3CDTF">2010-08-10T06:37:01Z</dcterms:created>
  <dcterms:modified xsi:type="dcterms:W3CDTF">2021-09-04T10:53:37Z</dcterms:modified>
</cp:coreProperties>
</file>